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352" windowHeight="8520" tabRatio="836" firstSheet="6" activeTab="6"/>
  </bookViews>
  <sheets>
    <sheet name="итоги" sheetId="1" r:id="rId1"/>
    <sheet name="ОТЧЕТ-КРЕД" sheetId="2" r:id="rId2"/>
    <sheet name="Диаграмма" sheetId="3" r:id="rId3"/>
    <sheet name="Лист1" sheetId="4" r:id="rId4"/>
    <sheet name="ТАБЛ3" sheetId="5" r:id="rId5"/>
    <sheet name="ТАБЛ2" sheetId="6" r:id="rId6"/>
    <sheet name="Приложение " sheetId="7" r:id="rId7"/>
  </sheets>
  <definedNames>
    <definedName name="_xlnm.Print_Titles" localSheetId="1">'ОТЧЕТ-КРЕД'!$5:$7</definedName>
    <definedName name="_xlnm.Print_Area" localSheetId="0">'итоги'!$A$1:$G$3</definedName>
    <definedName name="_xlnm.Print_Area" localSheetId="1">'ОТЧЕТ-КРЕД'!$A$1:$N$14</definedName>
  </definedNames>
  <calcPr fullCalcOnLoad="1"/>
</workbook>
</file>

<file path=xl/sharedStrings.xml><?xml version="1.0" encoding="utf-8"?>
<sst xmlns="http://schemas.openxmlformats.org/spreadsheetml/2006/main" count="126" uniqueCount="106">
  <si>
    <t xml:space="preserve">Отмечено в Заключении КСП по отчету
 об исполнении областного бюджета за 2007  год
</t>
  </si>
  <si>
    <t>Безрезультатные расходы бюджета -                  средства заемщику восстановлены, кредит возвращен в областной бюджет</t>
  </si>
  <si>
    <t>ст. 290, 291 (Ответствен-    ность получаеля БК),        ст.3 Закона о бюджете на 2007 год                 ( Ответствен-    ность          администра-    тора                доходов)</t>
  </si>
  <si>
    <r>
      <t xml:space="preserve">Нарушения 
по  проверке за пеориод 2007 года порядка предоставления, своевременности и полноты погашения  бюджетных кредитов из областного бюджета, правильности расчетов по  начислению и уплате процентов, целевого использования  кредитных средств                                                                                                                                                                                                                                                                                             </t>
    </r>
    <r>
      <rPr>
        <sz val="12"/>
        <rFont val="Times New Roman"/>
        <family val="1"/>
      </rPr>
      <t>(по классификатору нарушений и недостатков, утвержденному Решением Президиума АКСОР от 09.10.2007)</t>
    </r>
  </si>
  <si>
    <t>Невозврат средств в бюджет (кредитов)    Недопоступление средств в бюджет  (процентов и пеней)</t>
  </si>
  <si>
    <t>1.1.2.</t>
  </si>
  <si>
    <t xml:space="preserve">1.1.2.1.         Непринятие мер по своевременному   и полному получению в бюжет средств,    предоставленных на возвратной основе, а также платы за пользование этими средствами </t>
  </si>
  <si>
    <r>
      <t xml:space="preserve">В отчетном периоде списана задолженность по процентам в сумме 3 081 тыс.рублей </t>
    </r>
    <r>
      <rPr>
        <b/>
        <sz val="10"/>
        <rFont val="Times New Roman"/>
        <family val="1"/>
      </rPr>
      <t>по договорам займа за счет средств еврозайма</t>
    </r>
    <r>
      <rPr>
        <sz val="10"/>
        <rFont val="Times New Roman"/>
        <family val="1"/>
      </rPr>
      <t xml:space="preserve"> –  в нарушение требований ст.76 БК РФ, </t>
    </r>
    <r>
      <rPr>
        <b/>
        <sz val="10"/>
        <rFont val="Times New Roman"/>
        <family val="1"/>
      </rPr>
      <t>без утверждения в Законе о бюджете</t>
    </r>
    <r>
      <rPr>
        <sz val="10"/>
        <rFont val="Times New Roman"/>
        <family val="1"/>
      </rPr>
      <t xml:space="preserve">, на основании решений комиссии по урегулированию задолженности (Протоколы от 2004 года), созданной по распоряжению Правительства области от 16.01.2004 №14-р). </t>
    </r>
  </si>
  <si>
    <t>Код нарушения</t>
  </si>
  <si>
    <t>Нарушение (недостаток)</t>
  </si>
  <si>
    <t>Ответствен-    ность</t>
  </si>
  <si>
    <t>Последствия (ущерб государству)</t>
  </si>
  <si>
    <t xml:space="preserve">Сумма   (тыс.рублей) </t>
  </si>
  <si>
    <t>Неэффективное использование бюджнтных средств</t>
  </si>
  <si>
    <t xml:space="preserve">(в тыс.рублей) </t>
  </si>
  <si>
    <t>Нецелевое исполь-                    зование бюджнт-    ных средств</t>
  </si>
  <si>
    <t>Иные нарушения (недостатки)</t>
  </si>
  <si>
    <t>Содержание нарушения (недостатка)</t>
  </si>
  <si>
    <t xml:space="preserve"> БК РФ,                     ст.38, ст.163                                      </t>
  </si>
  <si>
    <t>БК РФ, ст.289,                             УК РФ, ст.185.., 185.2</t>
  </si>
  <si>
    <t>1.3.1.</t>
  </si>
  <si>
    <t>1.3.1.7. Использование бюджетных кредитов не по назначению</t>
  </si>
  <si>
    <t>1.3.6.</t>
  </si>
  <si>
    <t>1.3.6.4. Предоставление бюджетного кредита с нарушением Бюджетного кодекса РФ</t>
  </si>
  <si>
    <t xml:space="preserve"> БК РФ,                     ст.76               </t>
  </si>
  <si>
    <t>Принятые меры</t>
  </si>
  <si>
    <t>Представление в минфин области,   Представление в Прокуратуру НО</t>
  </si>
  <si>
    <t>Представление в Прокуратуру НО</t>
  </si>
  <si>
    <t>манн</t>
  </si>
  <si>
    <t>фонд АПК</t>
  </si>
  <si>
    <t>Представление в минфин области   не направлялось</t>
  </si>
  <si>
    <t xml:space="preserve"> БК РФ,                     ст.76, ч.10, ст.298               </t>
  </si>
  <si>
    <r>
      <t xml:space="preserve">Нарушенные НПА            </t>
    </r>
    <r>
      <rPr>
        <b/>
        <sz val="10"/>
        <rFont val="Times New Roman"/>
        <family val="1"/>
      </rPr>
      <t xml:space="preserve">      (в редакции до 01.01.2008)</t>
    </r>
  </si>
  <si>
    <r>
      <t xml:space="preserve">Не взыскана и не урегулирована задолженность </t>
    </r>
    <r>
      <rPr>
        <b/>
        <sz val="10"/>
        <rFont val="Times New Roman"/>
        <family val="1"/>
      </rPr>
      <t>по бюджетному кредиту ФГУП «МАНН»</t>
    </r>
    <r>
      <rPr>
        <sz val="10"/>
        <rFont val="Times New Roman"/>
        <family val="1"/>
      </rPr>
      <t xml:space="preserve"> за счет средств валютного фонда </t>
    </r>
  </si>
  <si>
    <t>Нправомерное  (незаконное) использование бюджетных средств</t>
  </si>
  <si>
    <t>Возвращено в бюджет                             по результатам проверки</t>
  </si>
  <si>
    <t>Недопоступ-  ление средств            в бюджет</t>
  </si>
  <si>
    <t>Представление в минфин области   не направлялось:   Постановлением ЗС НО от 22.11.2007 №792-IV рекомендовано Правительству НО реорганизовать Фонд, в связи с изм-ем зак-ва, до 01.07.2008 представить в ЗС НО информацию о погашении задолженности Фонда</t>
  </si>
  <si>
    <t xml:space="preserve">Перечисление (предоставление) средств по договору бюджетного кредита от 20.12.07  №306-43-2-209 с ЗАО «Декор» (17 500 тыс.рублей) в отсутствие надлежащего обеспечения - до государственной регистрации договора залога недвижимого имущества (ипотеки) - до даты регистрации договор залога считается незаключенным </t>
  </si>
  <si>
    <t xml:space="preserve">Перечисление (предоставление) средств по договору бюджетного кредита от 25.05.2007 №306-43-2-153 заемщику  ОАО «Нижегородавтодор»    (200 000 тыс.рублей)  в отсутствие надлежащего обеспечения - до государственной регистрации договора залога недвижимого имущества (ипотеки) - до даты регистрации договор залога считается незаключенным </t>
  </si>
  <si>
    <t xml:space="preserve">Итого иных нарушений </t>
  </si>
  <si>
    <t>До начала проверки средства на счет заемщика восстановлены, кредит возвращен в областной бюджет</t>
  </si>
  <si>
    <r>
      <t xml:space="preserve">Нецелевое оспользование заемщиком ГП НО "Нижегородинженерстрой" средств в сумме 6000 тыс.рублей </t>
    </r>
    <r>
      <rPr>
        <b/>
        <u val="single"/>
        <sz val="10"/>
        <rFont val="Times New Roman"/>
        <family val="1"/>
      </rPr>
      <t>в период с 18.07.2007 до 17.08.2007</t>
    </r>
    <r>
      <rPr>
        <b/>
        <sz val="10"/>
        <rFont val="Times New Roman"/>
        <family val="1"/>
      </rPr>
      <t xml:space="preserve"> </t>
    </r>
    <r>
      <rPr>
        <sz val="10"/>
        <rFont val="Times New Roman"/>
        <family val="1"/>
      </rPr>
      <t xml:space="preserve">двух целевых бюджетных кредитов по договорам  от 11.07.2007 №306-41-2-189,   от 25.05.2007 №306-43-2-152 </t>
    </r>
  </si>
  <si>
    <r>
      <t>ст.6, 42, 76                                      БК РФ                                 ст.</t>
    </r>
    <r>
      <rPr>
        <b/>
        <sz val="10"/>
        <rFont val="Times New Roman"/>
        <family val="1"/>
      </rPr>
      <t>163,</t>
    </r>
    <r>
      <rPr>
        <sz val="10"/>
        <rFont val="Times New Roman"/>
        <family val="1"/>
      </rPr>
      <t xml:space="preserve"> 290, 291                            БК РФ,                 условия             договоров                бюджетных             кредитов  </t>
    </r>
  </si>
  <si>
    <r>
      <t>ст.</t>
    </r>
    <r>
      <rPr>
        <sz val="10"/>
        <rFont val="Times New Roman"/>
        <family val="1"/>
      </rPr>
      <t>290, 291                            БК РФ (Ответствен-    ность получаеля), ст.3 Закона о бюджете на 2007 год                 ( Ответствен-    ность          администра-    тора                доходов)</t>
    </r>
  </si>
  <si>
    <r>
      <t xml:space="preserve">Сроки проведения </t>
    </r>
    <r>
      <rPr>
        <b/>
        <sz val="12"/>
        <rFont val="Times New Roman"/>
        <family val="1"/>
      </rPr>
      <t>встречной</t>
    </r>
    <r>
      <rPr>
        <sz val="12"/>
        <rFont val="Times New Roman"/>
        <family val="1"/>
      </rPr>
      <t xml:space="preserve"> проверки в </t>
    </r>
    <r>
      <rPr>
        <b/>
        <sz val="12"/>
        <rFont val="Times New Roman"/>
        <family val="1"/>
      </rPr>
      <t>ГП НО "Нижегороинженерстрой"</t>
    </r>
    <r>
      <rPr>
        <sz val="12"/>
        <rFont val="Times New Roman"/>
        <family val="1"/>
      </rPr>
      <t xml:space="preserve">:  </t>
    </r>
    <r>
      <rPr>
        <sz val="12"/>
        <color indexed="10"/>
        <rFont val="Times New Roman"/>
        <family val="1"/>
      </rPr>
      <t xml:space="preserve"> </t>
    </r>
    <r>
      <rPr>
        <b/>
        <sz val="12"/>
        <rFont val="Times New Roman"/>
        <family val="1"/>
      </rPr>
      <t xml:space="preserve"> 25 .03.2008.   </t>
    </r>
  </si>
  <si>
    <r>
      <t xml:space="preserve">Сроки проведения </t>
    </r>
    <r>
      <rPr>
        <b/>
        <sz val="12"/>
        <rFont val="Times New Roman"/>
        <family val="1"/>
      </rPr>
      <t>основной</t>
    </r>
    <r>
      <rPr>
        <sz val="12"/>
        <rFont val="Times New Roman"/>
        <family val="1"/>
      </rPr>
      <t xml:space="preserve"> проверки в </t>
    </r>
    <r>
      <rPr>
        <b/>
        <sz val="12"/>
        <rFont val="Times New Roman"/>
        <family val="1"/>
      </rPr>
      <t>министерстве финансов области</t>
    </r>
    <r>
      <rPr>
        <sz val="12"/>
        <rFont val="Times New Roman"/>
        <family val="1"/>
      </rPr>
      <t xml:space="preserve">: </t>
    </r>
    <r>
      <rPr>
        <b/>
        <sz val="12"/>
        <rFont val="Times New Roman"/>
        <family val="1"/>
      </rPr>
      <t>06.03.2008 - 03.04.2008</t>
    </r>
  </si>
  <si>
    <r>
      <t xml:space="preserve">Не взыскана и не урегулирована задолженность по бюджетным кредитам государственному </t>
    </r>
    <r>
      <rPr>
        <b/>
        <sz val="10"/>
        <rFont val="Times New Roman"/>
        <family val="1"/>
      </rPr>
      <t>Фонду</t>
    </r>
    <r>
      <rPr>
        <sz val="10"/>
        <rFont val="Times New Roman"/>
        <family val="1"/>
      </rPr>
      <t xml:space="preserve"> развития субъектов малого предпринимательства АПК и сельской инфраструктуры, </t>
    </r>
    <r>
      <rPr>
        <b/>
        <sz val="10"/>
        <rFont val="Times New Roman"/>
        <family val="1"/>
      </rPr>
      <t xml:space="preserve">Минсельхозпроду НО </t>
    </r>
    <r>
      <rPr>
        <sz val="10"/>
        <rFont val="Times New Roman"/>
        <family val="1"/>
      </rPr>
      <t xml:space="preserve">(субзаемщики)                                                                                                                                          </t>
    </r>
    <r>
      <rPr>
        <b/>
        <sz val="10"/>
        <rFont val="Times New Roman"/>
        <family val="1"/>
      </rPr>
      <t>Не начисляются пени за нарушение сроков возврата</t>
    </r>
  </si>
  <si>
    <t>ПЛОЩАДИ БЕЗ ОФОРМЛЕНИЯ  ДОГОВОРОВ</t>
  </si>
  <si>
    <t>ЭКСПЕРТНО-АНАЛИТИЧЕСКИЙ ОТДЕЛ</t>
  </si>
  <si>
    <r>
      <t>ПЕРЕЧИСЛЕНО</t>
    </r>
    <r>
      <rPr>
        <sz val="10"/>
        <rFont val="Arial Cyr"/>
        <family val="0"/>
      </rPr>
      <t xml:space="preserve"> ПО ПРОВЕРКАМ 2008 ГОДА</t>
    </r>
  </si>
  <si>
    <r>
      <t>ДОНАЧИСЛЕНО</t>
    </r>
    <r>
      <rPr>
        <sz val="10"/>
        <rFont val="Arial Cyr"/>
        <family val="0"/>
      </rPr>
      <t xml:space="preserve"> ПО ПРОВЕРКАМ 2008 ГОДА</t>
    </r>
  </si>
  <si>
    <t>всего</t>
  </si>
  <si>
    <t>по внесению изменений в НПА</t>
  </si>
  <si>
    <t>из них:</t>
  </si>
  <si>
    <t>в Закон о бюджете</t>
  </si>
  <si>
    <t>кол-во</t>
  </si>
  <si>
    <t>Кол-во замечаний</t>
  </si>
  <si>
    <t>Кол-во заключений</t>
  </si>
  <si>
    <t>ВСЕГО</t>
  </si>
  <si>
    <t>Экспертиза законопроектов о внесении изменений в Закон области "Об областном бюджете на 2011 год"</t>
  </si>
  <si>
    <t>Рассмотрение законопроектов о внесении изменений в Закон области "О бюджете территориального фонда обязательного медицинского страхования на 2011 год"</t>
  </si>
  <si>
    <t>в том числе по установлению расх.об-ва</t>
  </si>
  <si>
    <t>Анализ и экспертиза законопроекта "Об областном бюджете на 2012 год"</t>
  </si>
  <si>
    <t>Анализ и экспертиза законопроекта "О бюджете территориального фонда обязательного медицинского страхования на на 2012 год"</t>
  </si>
  <si>
    <t>Экспертиза иных нормативных правовых актов</t>
  </si>
  <si>
    <t>Информация о экспертно-аналитических мероприятиях, проведенных КСП в 2011 году</t>
  </si>
  <si>
    <t>-</t>
  </si>
  <si>
    <t>Х</t>
  </si>
  <si>
    <t>Проведено контрольных мероприятий</t>
  </si>
  <si>
    <t>Подготовлено актов проверок</t>
  </si>
  <si>
    <t>Охвачено контрольными мероприятиями:</t>
  </si>
  <si>
    <t>- объектов</t>
  </si>
  <si>
    <t>- муниципальных образований</t>
  </si>
  <si>
    <t>Наименование показателя</t>
  </si>
  <si>
    <t>Количество</t>
  </si>
  <si>
    <t>Направлено материалов по результатам контрольных мероприятий:</t>
  </si>
  <si>
    <t>- представлений</t>
  </si>
  <si>
    <t>- информационных писем</t>
  </si>
  <si>
    <t>- писем в прокуратуру</t>
  </si>
  <si>
    <t>- писем в ОВД</t>
  </si>
  <si>
    <t>Объем бюджетных средств, проверенных при проведении контрольных мероприятий (млн.рублей)</t>
  </si>
  <si>
    <t>- органов и организаций</t>
  </si>
  <si>
    <t>Выявлено финансовых нарушений (тыс.рублей)</t>
  </si>
  <si>
    <t>- в том числе подлежит перечислению в бюджет</t>
  </si>
  <si>
    <t xml:space="preserve">Нецелевые расходы </t>
  </si>
  <si>
    <t>Неэффективные расходы</t>
  </si>
  <si>
    <t>Неправомерные расходы</t>
  </si>
  <si>
    <t>Иные нарушения</t>
  </si>
  <si>
    <t>- перечислено средств в бюджет (тыс.рублей)</t>
  </si>
  <si>
    <t>-возмещено (выполнено работ), тыс.рублей</t>
  </si>
  <si>
    <t>Реализация контрольных мероприятий:</t>
  </si>
  <si>
    <t>Привлечено к дисциплинарной ответственности (чел)</t>
  </si>
  <si>
    <t>Количество составленных протоколов об административных правонарушениях/оформлено штрафов</t>
  </si>
  <si>
    <t>3/5,0</t>
  </si>
  <si>
    <t>Приложение 2</t>
  </si>
  <si>
    <t>10 366 613*</t>
  </si>
  <si>
    <t>сумма, тыс.руб.</t>
  </si>
  <si>
    <t>Наименование мероприятия</t>
  </si>
  <si>
    <t>* в том числе Дорожный фонд - 9 001 231 тыс.рублей</t>
  </si>
  <si>
    <t>Отсутствие правовых оснований расходных обязательств.</t>
  </si>
  <si>
    <t>Характер замечаний</t>
  </si>
  <si>
    <t xml:space="preserve">Несоблюдение норм Бюджетного кодекса РФ при разработке и утверждении нормативными правовыми актами области порядков расчета и распределения отдельных видов межбюджетных трансфертов (несоответствие порядка расчета утвержденным методикам,  отсутствие правовых оснований,  несоответствие полномочиям субъекта РФ), отсутствие нормативных правовых актов области, устанавливающих расходные обязательства на общую сумму 516,6 млн.рублей,  несоответствие по 19-ти ОЦП объемов бюджетного финансирования, предусмотренных проектом Закона, объемам, утвержденным паспортами программ. </t>
  </si>
  <si>
    <t>Отсутствие на момент рассмотрения законопроекта утвержденной Программы государственных гарантий оказания населению Нижегородской области бесплатной медицинской помощи на 2012 год.</t>
  </si>
  <si>
    <t>ЗАМЕЧАНИЯ УЧТЕНЫ</t>
  </si>
  <si>
    <t xml:space="preserve">Отсутствие в статье Закона о бюджете нормы о введении в действие на текущий год положений законов области о наделении органов местного самоуправления соответствующими государственными полномочиями, несоответствие кодов бюджетной классификации БК РФ, отсутствие правовых оснований расходных обязательств, наличие факта завышения расходов, отсутствие в статье Закона о бюджете условий о предоставлении в рамках областного фонда софинансирования расходов межбюджетных субсидий.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</si>
</sst>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00"/>
    <numFmt numFmtId="168" formatCode="#,##0.000000000"/>
    <numFmt numFmtId="169" formatCode="0.0%"/>
    <numFmt numFmtId="170" formatCode="0.000%"/>
  </numFmts>
  <fonts count="56">
    <font>
      <sz val="10"/>
      <name val="Arial Cyr"/>
      <family val="0"/>
    </font>
    <font>
      <sz val="11"/>
      <color indexed="8"/>
      <name val="Calibri"/>
      <family val="2"/>
    </font>
    <font>
      <sz val="8"/>
      <name val="Arial Cyr"/>
      <family val="0"/>
    </font>
    <font>
      <sz val="10"/>
      <name val="Times New Roman"/>
      <family val="1"/>
    </font>
    <font>
      <b/>
      <sz val="10"/>
      <name val="Times New Roman"/>
      <family val="1"/>
    </font>
    <font>
      <b/>
      <sz val="12"/>
      <name val="Times New Roman"/>
      <family val="1"/>
    </font>
    <font>
      <sz val="12"/>
      <name val="Times New Roman"/>
      <family val="1"/>
    </font>
    <font>
      <sz val="12"/>
      <name val="Arial Cyr"/>
      <family val="0"/>
    </font>
    <font>
      <b/>
      <sz val="10"/>
      <name val="Arial Cyr"/>
      <family val="0"/>
    </font>
    <font>
      <sz val="9"/>
      <name val="Times New Roman"/>
      <family val="1"/>
    </font>
    <font>
      <b/>
      <u val="single"/>
      <sz val="10"/>
      <name val="Times New Roman"/>
      <family val="1"/>
    </font>
    <font>
      <sz val="12"/>
      <color indexed="10"/>
      <name val="Times New Roman"/>
      <family val="1"/>
    </font>
    <font>
      <sz val="14"/>
      <name val="Times New Roman"/>
      <family val="1"/>
    </font>
    <font>
      <b/>
      <sz val="14"/>
      <name val="Times New Roman"/>
      <family val="1"/>
    </font>
    <font>
      <b/>
      <sz val="15"/>
      <color indexed="56"/>
      <name val="Calibri"/>
      <family val="2"/>
    </font>
    <font>
      <sz val="15"/>
      <color indexed="10"/>
      <name val="Times New Roman"/>
      <family val="1"/>
    </font>
    <font>
      <sz val="13.5"/>
      <name val="Times New Roman"/>
      <family val="1"/>
    </font>
    <font>
      <b/>
      <sz val="13.5"/>
      <name val="Times New Roman"/>
      <family val="1"/>
    </font>
    <font>
      <sz val="15"/>
      <name val="Times New Roman"/>
      <family val="1"/>
    </font>
    <font>
      <b/>
      <sz val="11"/>
      <color indexed="63"/>
      <name val="Calibri"/>
      <family val="2"/>
    </font>
    <font>
      <b/>
      <sz val="14"/>
      <color indexed="63"/>
      <name val="Times New Roman"/>
      <family val="1"/>
    </font>
    <font>
      <b/>
      <sz val="18"/>
      <color indexed="56"/>
      <name val="Cambria"/>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5"/>
      <color rgb="FFFF0000"/>
      <name val="Times New Roman"/>
      <family val="1"/>
    </font>
    <font>
      <b/>
      <sz val="14"/>
      <color rgb="FF3F3F3F"/>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bottom style="thin"/>
    </border>
    <border>
      <left/>
      <right style="thin"/>
      <top style="thin"/>
      <bottom style="thin"/>
    </border>
    <border>
      <left/>
      <right/>
      <top style="thin"/>
      <bottom style="thin"/>
    </border>
    <border>
      <left style="thin"/>
      <right style="double"/>
      <top style="thin"/>
      <bottom style="thin"/>
    </border>
    <border>
      <left/>
      <right style="thin"/>
      <top style="thin"/>
      <bottom/>
    </border>
    <border>
      <left/>
      <right style="thin"/>
      <top/>
      <bottom/>
    </border>
    <border>
      <left/>
      <right style="thin"/>
      <top/>
      <bottom style="thin"/>
    </border>
    <border>
      <left style="thin"/>
      <right style="double"/>
      <top style="thin"/>
      <bottom/>
    </border>
    <border>
      <left style="thin"/>
      <right style="double"/>
      <top/>
      <bottom/>
    </border>
    <border>
      <left style="thin"/>
      <right style="double"/>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45">
    <xf numFmtId="0" fontId="0" fillId="0" borderId="0" xfId="0" applyAlignment="1">
      <alignment/>
    </xf>
    <xf numFmtId="0" fontId="3" fillId="0" borderId="10" xfId="0" applyFont="1" applyBorder="1" applyAlignment="1">
      <alignment horizontal="center" vertical="center" wrapText="1"/>
    </xf>
    <xf numFmtId="164" fontId="3" fillId="0" borderId="10" xfId="0" applyNumberFormat="1" applyFont="1" applyBorder="1" applyAlignment="1">
      <alignment horizontal="center" vertical="center" wrapText="1"/>
    </xf>
    <xf numFmtId="164" fontId="7" fillId="0" borderId="0" xfId="0" applyNumberFormat="1" applyFont="1" applyAlignment="1">
      <alignment/>
    </xf>
    <xf numFmtId="3" fontId="3" fillId="0" borderId="10" xfId="0" applyNumberFormat="1" applyFont="1" applyBorder="1" applyAlignment="1">
      <alignment horizontal="center" vertical="center" wrapText="1"/>
    </xf>
    <xf numFmtId="0" fontId="0" fillId="0" borderId="0" xfId="0" applyAlignment="1">
      <alignment horizontal="left"/>
    </xf>
    <xf numFmtId="164" fontId="0" fillId="0" borderId="0" xfId="0" applyNumberFormat="1" applyFont="1" applyAlignment="1">
      <alignment/>
    </xf>
    <xf numFmtId="3" fontId="4"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0" fillId="33" borderId="0" xfId="0" applyFill="1" applyAlignment="1">
      <alignment/>
    </xf>
    <xf numFmtId="0" fontId="3" fillId="0" borderId="10" xfId="0" applyFont="1" applyFill="1" applyBorder="1" applyAlignment="1">
      <alignment horizontal="center" vertical="center" wrapText="1"/>
    </xf>
    <xf numFmtId="3" fontId="7" fillId="0" borderId="0" xfId="0" applyNumberFormat="1" applyFont="1" applyAlignment="1">
      <alignment/>
    </xf>
    <xf numFmtId="164" fontId="3" fillId="0" borderId="11" xfId="0" applyNumberFormat="1" applyFont="1" applyBorder="1" applyAlignment="1">
      <alignment horizontal="center" vertical="center" wrapText="1"/>
    </xf>
    <xf numFmtId="164" fontId="0" fillId="0" borderId="10" xfId="0" applyNumberFormat="1" applyFont="1" applyBorder="1" applyAlignment="1">
      <alignment/>
    </xf>
    <xf numFmtId="168" fontId="8" fillId="0" borderId="10" xfId="0" applyNumberFormat="1" applyFont="1" applyBorder="1" applyAlignment="1">
      <alignment/>
    </xf>
    <xf numFmtId="0" fontId="3" fillId="0" borderId="10" xfId="0" applyFont="1" applyFill="1" applyBorder="1" applyAlignment="1">
      <alignment horizontal="center" vertical="center"/>
    </xf>
    <xf numFmtId="0" fontId="0" fillId="33" borderId="0" xfId="0" applyFont="1" applyFill="1" applyAlignment="1">
      <alignment/>
    </xf>
    <xf numFmtId="0" fontId="0" fillId="0" borderId="0" xfId="0" applyFont="1" applyAlignment="1">
      <alignment/>
    </xf>
    <xf numFmtId="164" fontId="4"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3" fontId="3" fillId="0" borderId="10" xfId="0" applyNumberFormat="1" applyFont="1" applyBorder="1" applyAlignment="1">
      <alignment horizontal="center"/>
    </xf>
    <xf numFmtId="3" fontId="3" fillId="0" borderId="10"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33" borderId="10" xfId="0" applyFont="1" applyFill="1" applyBorder="1" applyAlignment="1">
      <alignment horizontal="center" vertical="center"/>
    </xf>
    <xf numFmtId="164" fontId="4" fillId="0" borderId="10" xfId="0" applyNumberFormat="1" applyFont="1" applyBorder="1" applyAlignment="1">
      <alignment horizontal="center" vertical="center" wrapText="1"/>
    </xf>
    <xf numFmtId="3" fontId="0" fillId="0" borderId="0" xfId="0" applyNumberFormat="1" applyFont="1" applyAlignment="1">
      <alignment/>
    </xf>
    <xf numFmtId="0" fontId="0" fillId="0" borderId="0" xfId="0" applyFont="1" applyAlignment="1">
      <alignment horizontal="left"/>
    </xf>
    <xf numFmtId="4" fontId="0" fillId="0" borderId="0" xfId="0" applyNumberFormat="1" applyFont="1" applyAlignment="1">
      <alignment/>
    </xf>
    <xf numFmtId="0" fontId="0" fillId="0" borderId="10" xfId="0" applyFont="1" applyBorder="1" applyAlignment="1">
      <alignment/>
    </xf>
    <xf numFmtId="4" fontId="0" fillId="0" borderId="10" xfId="0" applyNumberFormat="1" applyFont="1" applyBorder="1" applyAlignment="1">
      <alignment/>
    </xf>
    <xf numFmtId="0" fontId="0" fillId="0" borderId="0" xfId="0" applyFont="1" applyAlignment="1">
      <alignment horizontal="left"/>
    </xf>
    <xf numFmtId="164" fontId="0" fillId="0" borderId="0" xfId="0" applyNumberFormat="1" applyFont="1" applyAlignment="1">
      <alignment/>
    </xf>
    <xf numFmtId="0" fontId="0" fillId="33" borderId="0" xfId="0" applyFont="1" applyFill="1" applyAlignment="1">
      <alignment/>
    </xf>
    <xf numFmtId="0" fontId="0" fillId="0" borderId="0" xfId="0" applyFont="1" applyAlignment="1">
      <alignment/>
    </xf>
    <xf numFmtId="3" fontId="0" fillId="0" borderId="0" xfId="0" applyNumberFormat="1" applyFont="1" applyAlignment="1">
      <alignment/>
    </xf>
    <xf numFmtId="0" fontId="0" fillId="0" borderId="10" xfId="0" applyFont="1" applyBorder="1" applyAlignment="1">
      <alignment/>
    </xf>
    <xf numFmtId="164" fontId="0" fillId="0" borderId="10" xfId="0" applyNumberFormat="1" applyFont="1" applyBorder="1" applyAlignment="1">
      <alignment/>
    </xf>
    <xf numFmtId="166" fontId="0" fillId="33" borderId="10" xfId="0" applyNumberFormat="1" applyFont="1" applyFill="1" applyBorder="1" applyAlignment="1">
      <alignment/>
    </xf>
    <xf numFmtId="166" fontId="0" fillId="0" borderId="10" xfId="0" applyNumberFormat="1" applyFont="1" applyBorder="1" applyAlignment="1">
      <alignment/>
    </xf>
    <xf numFmtId="4" fontId="0" fillId="33" borderId="10" xfId="0" applyNumberFormat="1" applyFont="1" applyFill="1" applyBorder="1" applyAlignment="1">
      <alignment/>
    </xf>
    <xf numFmtId="166" fontId="8" fillId="33" borderId="10" xfId="0" applyNumberFormat="1" applyFont="1" applyFill="1" applyBorder="1" applyAlignment="1">
      <alignment/>
    </xf>
    <xf numFmtId="167" fontId="0" fillId="33" borderId="10" xfId="0" applyNumberFormat="1" applyFont="1" applyFill="1" applyBorder="1" applyAlignment="1">
      <alignment/>
    </xf>
    <xf numFmtId="167" fontId="8" fillId="33" borderId="10" xfId="0" applyNumberFormat="1" applyFont="1" applyFill="1" applyBorder="1" applyAlignment="1">
      <alignment/>
    </xf>
    <xf numFmtId="4" fontId="8" fillId="34" borderId="10" xfId="0" applyNumberFormat="1" applyFont="1" applyFill="1" applyBorder="1" applyAlignment="1">
      <alignment/>
    </xf>
    <xf numFmtId="3" fontId="0" fillId="33" borderId="11" xfId="0" applyNumberFormat="1" applyFont="1" applyFill="1" applyBorder="1" applyAlignment="1">
      <alignment/>
    </xf>
    <xf numFmtId="0" fontId="4" fillId="0" borderId="10" xfId="0" applyFont="1" applyBorder="1" applyAlignment="1">
      <alignment horizontal="left" vertical="center" wrapText="1"/>
    </xf>
    <xf numFmtId="0" fontId="0" fillId="33" borderId="10" xfId="0" applyFont="1" applyFill="1" applyBorder="1" applyAlignment="1">
      <alignment/>
    </xf>
    <xf numFmtId="164" fontId="9" fillId="0" borderId="10" xfId="0" applyNumberFormat="1" applyFont="1" applyBorder="1" applyAlignment="1">
      <alignment horizontal="center" vertical="center" wrapText="1"/>
    </xf>
    <xf numFmtId="164" fontId="3" fillId="33" borderId="11" xfId="0" applyNumberFormat="1" applyFont="1" applyFill="1" applyBorder="1" applyAlignment="1">
      <alignment horizontal="center" vertical="center" wrapText="1"/>
    </xf>
    <xf numFmtId="0" fontId="0" fillId="34" borderId="0" xfId="0" applyFill="1" applyAlignment="1">
      <alignment/>
    </xf>
    <xf numFmtId="3" fontId="7" fillId="35" borderId="0" xfId="0" applyNumberFormat="1" applyFont="1" applyFill="1" applyAlignment="1">
      <alignment/>
    </xf>
    <xf numFmtId="1" fontId="0" fillId="0" borderId="10" xfId="0" applyNumberFormat="1" applyFont="1" applyBorder="1" applyAlignment="1">
      <alignment horizontal="left"/>
    </xf>
    <xf numFmtId="0" fontId="0" fillId="0" borderId="10" xfId="0" applyFont="1" applyBorder="1" applyAlignment="1">
      <alignment horizontal="left"/>
    </xf>
    <xf numFmtId="164" fontId="0" fillId="0" borderId="0" xfId="0" applyNumberFormat="1" applyAlignment="1">
      <alignment/>
    </xf>
    <xf numFmtId="164" fontId="0" fillId="0" borderId="10" xfId="0" applyNumberFormat="1" applyBorder="1" applyAlignment="1">
      <alignment/>
    </xf>
    <xf numFmtId="164" fontId="8" fillId="0" borderId="10" xfId="0" applyNumberFormat="1" applyFont="1" applyBorder="1" applyAlignment="1">
      <alignment/>
    </xf>
    <xf numFmtId="0" fontId="0" fillId="0" borderId="10" xfId="0" applyBorder="1" applyAlignment="1">
      <alignment/>
    </xf>
    <xf numFmtId="165" fontId="0" fillId="0" borderId="0" xfId="0" applyNumberFormat="1" applyAlignment="1">
      <alignment/>
    </xf>
    <xf numFmtId="165" fontId="0" fillId="0" borderId="10" xfId="0" applyNumberFormat="1" applyBorder="1" applyAlignment="1">
      <alignment/>
    </xf>
    <xf numFmtId="0" fontId="8" fillId="0" borderId="0" xfId="0" applyFont="1" applyAlignment="1">
      <alignment/>
    </xf>
    <xf numFmtId="0" fontId="0" fillId="0" borderId="13" xfId="0" applyBorder="1" applyAlignment="1">
      <alignment/>
    </xf>
    <xf numFmtId="164" fontId="8" fillId="0" borderId="14" xfId="0" applyNumberFormat="1" applyFont="1" applyBorder="1" applyAlignment="1">
      <alignment/>
    </xf>
    <xf numFmtId="164" fontId="0" fillId="0" borderId="0" xfId="0" applyNumberFormat="1" applyFont="1" applyAlignment="1">
      <alignment/>
    </xf>
    <xf numFmtId="164" fontId="0" fillId="0" borderId="14" xfId="0" applyNumberFormat="1" applyFont="1" applyBorder="1" applyAlignment="1">
      <alignment/>
    </xf>
    <xf numFmtId="164" fontId="0" fillId="0" borderId="10" xfId="0" applyNumberFormat="1" applyFont="1" applyBorder="1" applyAlignment="1">
      <alignment/>
    </xf>
    <xf numFmtId="0" fontId="3" fillId="0" borderId="13" xfId="0" applyFont="1" applyBorder="1" applyAlignment="1">
      <alignment horizontal="center" vertical="center" wrapText="1"/>
    </xf>
    <xf numFmtId="0" fontId="3" fillId="0" borderId="0" xfId="0" applyFont="1" applyAlignment="1">
      <alignment/>
    </xf>
    <xf numFmtId="0" fontId="6" fillId="0" borderId="0" xfId="0" applyFont="1" applyAlignment="1">
      <alignment/>
    </xf>
    <xf numFmtId="0" fontId="6" fillId="0" borderId="0" xfId="0" applyFont="1" applyBorder="1" applyAlignment="1">
      <alignment/>
    </xf>
    <xf numFmtId="3" fontId="0" fillId="0" borderId="0" xfId="0" applyNumberFormat="1" applyAlignment="1">
      <alignment/>
    </xf>
    <xf numFmtId="3" fontId="8" fillId="0" borderId="0" xfId="0" applyNumberFormat="1" applyFont="1" applyAlignment="1">
      <alignment/>
    </xf>
    <xf numFmtId="0" fontId="12" fillId="0" borderId="0" xfId="0" applyFont="1" applyAlignment="1">
      <alignment/>
    </xf>
    <xf numFmtId="164" fontId="3" fillId="0" borderId="0" xfId="0" applyNumberFormat="1" applyFont="1" applyAlignment="1">
      <alignment/>
    </xf>
    <xf numFmtId="169" fontId="3" fillId="0" borderId="0" xfId="0" applyNumberFormat="1" applyFont="1" applyAlignment="1">
      <alignment/>
    </xf>
    <xf numFmtId="170" fontId="3" fillId="0" borderId="0" xfId="0" applyNumberFormat="1" applyFont="1" applyAlignment="1">
      <alignment/>
    </xf>
    <xf numFmtId="164" fontId="54" fillId="0" borderId="3" xfId="44" applyNumberFormat="1" applyFont="1" applyFill="1" applyAlignment="1">
      <alignment horizontal="right" vertical="center"/>
    </xf>
    <xf numFmtId="0" fontId="16" fillId="0" borderId="0" xfId="0" applyFont="1" applyAlignment="1">
      <alignment/>
    </xf>
    <xf numFmtId="0" fontId="17" fillId="36" borderId="3" xfId="44" applyFont="1" applyFill="1" applyAlignment="1">
      <alignment horizontal="center" vertical="center"/>
    </xf>
    <xf numFmtId="0" fontId="16" fillId="0" borderId="3" xfId="44" applyFont="1" applyAlignment="1">
      <alignment vertical="center" wrapText="1"/>
    </xf>
    <xf numFmtId="49" fontId="16" fillId="0" borderId="3" xfId="44" applyNumberFormat="1" applyFont="1" applyAlignment="1">
      <alignment vertical="center"/>
    </xf>
    <xf numFmtId="0" fontId="16" fillId="0" borderId="3" xfId="44" applyFont="1" applyAlignment="1">
      <alignment horizontal="left" wrapText="1"/>
    </xf>
    <xf numFmtId="49" fontId="18" fillId="0" borderId="3" xfId="44" applyNumberFormat="1" applyFont="1" applyAlignment="1">
      <alignment vertical="center"/>
    </xf>
    <xf numFmtId="0" fontId="18" fillId="0" borderId="3" xfId="44" applyFont="1" applyAlignment="1">
      <alignment horizontal="right" vertical="center"/>
    </xf>
    <xf numFmtId="0" fontId="0" fillId="0" borderId="0" xfId="0" applyFont="1" applyAlignment="1">
      <alignment/>
    </xf>
    <xf numFmtId="0" fontId="18" fillId="0" borderId="3" xfId="44" applyFont="1" applyAlignment="1">
      <alignment vertical="center" wrapText="1"/>
    </xf>
    <xf numFmtId="164" fontId="18" fillId="0" borderId="3" xfId="44" applyNumberFormat="1" applyFont="1" applyFill="1" applyAlignment="1">
      <alignment horizontal="right" vertical="center"/>
    </xf>
    <xf numFmtId="49" fontId="18" fillId="0" borderId="3" xfId="44" applyNumberFormat="1" applyFont="1" applyAlignment="1">
      <alignment horizontal="left" vertical="center" wrapText="1"/>
    </xf>
    <xf numFmtId="49" fontId="18" fillId="0" borderId="3" xfId="44" applyNumberFormat="1" applyFont="1" applyAlignment="1">
      <alignment vertical="center" wrapText="1"/>
    </xf>
    <xf numFmtId="164" fontId="18" fillId="0" borderId="3" xfId="44" applyNumberFormat="1" applyFont="1" applyAlignment="1">
      <alignment horizontal="right" vertical="center"/>
    </xf>
    <xf numFmtId="0" fontId="16" fillId="0" borderId="3" xfId="44" applyFont="1" applyAlignment="1">
      <alignment horizontal="right" vertical="center"/>
    </xf>
    <xf numFmtId="0" fontId="16" fillId="0" borderId="3" xfId="44" applyFont="1" applyAlignment="1">
      <alignment horizontal="right"/>
    </xf>
    <xf numFmtId="0" fontId="16" fillId="0" borderId="3" xfId="44" applyFont="1" applyFill="1" applyAlignment="1">
      <alignment horizontal="right" vertical="center"/>
    </xf>
    <xf numFmtId="0" fontId="0" fillId="0" borderId="0" xfId="0" applyFont="1" applyFill="1" applyAlignment="1">
      <alignment/>
    </xf>
    <xf numFmtId="0" fontId="3" fillId="0" borderId="10" xfId="0" applyFont="1" applyBorder="1" applyAlignment="1">
      <alignment horizontal="center" vertical="center"/>
    </xf>
    <xf numFmtId="0" fontId="3" fillId="0" borderId="0" xfId="0" applyFont="1" applyBorder="1" applyAlignment="1">
      <alignment/>
    </xf>
    <xf numFmtId="49" fontId="55" fillId="27" borderId="2" xfId="40" applyNumberFormat="1" applyFont="1" applyAlignment="1">
      <alignment vertical="center"/>
    </xf>
    <xf numFmtId="0" fontId="55" fillId="27" borderId="2" xfId="40" applyFont="1" applyAlignment="1">
      <alignment horizontal="center"/>
    </xf>
    <xf numFmtId="49" fontId="12" fillId="0" borderId="3" xfId="44" applyNumberFormat="1" applyFont="1" applyAlignment="1">
      <alignment vertical="center" wrapText="1"/>
    </xf>
    <xf numFmtId="0" fontId="12" fillId="0" borderId="3" xfId="44" applyFont="1" applyAlignment="1">
      <alignment horizontal="right"/>
    </xf>
    <xf numFmtId="49" fontId="12" fillId="0" borderId="3" xfId="44" applyNumberFormat="1" applyFont="1" applyAlignment="1">
      <alignment vertical="center"/>
    </xf>
    <xf numFmtId="0" fontId="12" fillId="0" borderId="3" xfId="44" applyFont="1" applyAlignment="1">
      <alignment horizontal="right" vertical="center"/>
    </xf>
    <xf numFmtId="0" fontId="5" fillId="0" borderId="0" xfId="0" applyFont="1" applyAlignment="1">
      <alignment horizontal="right"/>
    </xf>
    <xf numFmtId="0" fontId="6" fillId="0" borderId="0" xfId="0" applyFont="1" applyAlignment="1">
      <alignment wrapText="1"/>
    </xf>
    <xf numFmtId="0" fontId="4"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4" fillId="0" borderId="15" xfId="0" applyFont="1" applyBorder="1" applyAlignment="1">
      <alignment horizontal="center" vertical="center" wrapText="1"/>
    </xf>
    <xf numFmtId="3" fontId="3" fillId="0" borderId="15" xfId="0" applyNumberFormat="1" applyFont="1" applyBorder="1" applyAlignment="1">
      <alignment horizontal="center" vertical="center"/>
    </xf>
    <xf numFmtId="0" fontId="4" fillId="37" borderId="10"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3" xfId="0" applyFont="1" applyFill="1" applyBorder="1" applyAlignment="1">
      <alignment horizontal="center" vertical="center"/>
    </xf>
    <xf numFmtId="3" fontId="4" fillId="37" borderId="15" xfId="0" applyNumberFormat="1" applyFont="1" applyFill="1" applyBorder="1" applyAlignment="1">
      <alignment horizontal="center" vertical="center"/>
    </xf>
    <xf numFmtId="0" fontId="5" fillId="37" borderId="13" xfId="0" applyFont="1" applyFill="1" applyBorder="1" applyAlignment="1">
      <alignment/>
    </xf>
    <xf numFmtId="0" fontId="5" fillId="37" borderId="0" xfId="0" applyFont="1" applyFill="1" applyAlignment="1">
      <alignment/>
    </xf>
    <xf numFmtId="0" fontId="4" fillId="33" borderId="11" xfId="0" applyFont="1" applyFill="1" applyBorder="1" applyAlignment="1">
      <alignment horizontal="center" vertical="center" wrapText="1"/>
    </xf>
    <xf numFmtId="0" fontId="3" fillId="0" borderId="12" xfId="0" applyFont="1" applyBorder="1" applyAlignment="1">
      <alignment horizontal="center" vertical="center" wrapText="1"/>
    </xf>
    <xf numFmtId="164" fontId="5" fillId="0" borderId="0" xfId="0" applyNumberFormat="1" applyFont="1" applyBorder="1" applyAlignment="1">
      <alignment horizontal="center" vertical="center" wrapText="1"/>
    </xf>
    <xf numFmtId="0" fontId="0" fillId="0" borderId="0" xfId="0" applyAlignment="1">
      <alignment horizontal="center" vertical="center" wrapText="1"/>
    </xf>
    <xf numFmtId="164" fontId="6" fillId="0" borderId="0" xfId="0" applyNumberFormat="1" applyFont="1" applyBorder="1" applyAlignment="1">
      <alignment horizontal="left" vertical="center" wrapText="1"/>
    </xf>
    <xf numFmtId="0" fontId="0" fillId="0" borderId="0" xfId="0" applyFont="1" applyAlignment="1">
      <alignment horizontal="left" vertical="center" wrapText="1"/>
    </xf>
    <xf numFmtId="0" fontId="4"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12" xfId="0" applyFont="1" applyBorder="1" applyAlignment="1">
      <alignment horizontal="center"/>
    </xf>
    <xf numFmtId="0" fontId="0" fillId="0" borderId="12" xfId="0" applyBorder="1" applyAlignment="1">
      <alignment/>
    </xf>
    <xf numFmtId="0" fontId="4" fillId="0" borderId="19"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5" xfId="0" applyFont="1" applyBorder="1" applyAlignment="1">
      <alignment wrapText="1"/>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0" xfId="0" applyFont="1" applyBorder="1" applyAlignment="1">
      <alignment/>
    </xf>
    <xf numFmtId="0" fontId="0" fillId="0" borderId="15" xfId="0" applyFont="1" applyBorder="1" applyAlignment="1">
      <alignment/>
    </xf>
    <xf numFmtId="0" fontId="4" fillId="0" borderId="13" xfId="0" applyFont="1" applyBorder="1" applyAlignment="1">
      <alignment horizontal="center" vertical="center" wrapText="1"/>
    </xf>
    <xf numFmtId="0" fontId="4" fillId="0" borderId="16" xfId="0" applyFont="1" applyBorder="1" applyAlignment="1">
      <alignment horizontal="center" vertical="center" textRotation="90"/>
    </xf>
    <xf numFmtId="0" fontId="4" fillId="0" borderId="17" xfId="0" applyFont="1" applyBorder="1" applyAlignment="1">
      <alignment horizontal="center" vertical="center" textRotation="90"/>
    </xf>
    <xf numFmtId="0" fontId="0" fillId="0" borderId="18" xfId="0" applyFont="1" applyBorder="1" applyAlignment="1">
      <alignment horizontal="center" vertical="center" textRotation="9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0"/>
      <c:hPercent val="100"/>
      <c:rotY val="20"/>
      <c:depthPercent val="100"/>
      <c:rAngAx val="1"/>
    </c:view3D>
    <c:plotArea>
      <c:layout>
        <c:manualLayout>
          <c:xMode val="edge"/>
          <c:yMode val="edge"/>
          <c:x val="0.05975"/>
          <c:y val="0.0965"/>
          <c:w val="0.51275"/>
          <c:h val="0.804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
                <c:rich>
                  <a:bodyPr vert="horz" rot="0" anchor="ctr"/>
                  <a:lstStyle/>
                  <a:p>
                    <a:pPr algn="ctr">
                      <a:defRPr/>
                    </a:pPr>
                    <a:r>
                      <a:rPr lang="en-US" cap="none" sz="1000" b="1" i="0" u="none" baseline="0">
                        <a:solidFill>
                          <a:srgbClr val="000000"/>
                        </a:solidFill>
                      </a:rPr>
                      <a:t>209,5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1" i="0" u="none" baseline="0">
                        <a:solidFill>
                          <a:srgbClr val="000000"/>
                        </a:solidFill>
                      </a:rPr>
                      <a:t>258 624,9</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1" i="0" u="none" baseline="0">
                        <a:solidFill>
                          <a:srgbClr val="000000"/>
                        </a:solidFill>
                      </a:rPr>
                      <a:t>28 777,7</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1" i="0" u="none" baseline="0">
                        <a:solidFill>
                          <a:srgbClr val="000000"/>
                        </a:solidFill>
                      </a:rPr>
                      <a:t>272 057,8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Диаграмма!$B$9:$B$12</c:f>
              <c:strCache/>
            </c:strRef>
          </c:cat>
          <c:val>
            <c:numRef>
              <c:f>Диаграмма!$C$9:$C$12</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cat>
            <c:strRef>
              <c:f>Диаграмма!$B$9:$B$12</c:f>
              <c:strCache/>
            </c:strRef>
          </c:cat>
          <c:val>
            <c:numRef>
              <c:f>Диаграмма!$D$9:$D$12</c:f>
            </c:numRef>
          </c:val>
        </c:ser>
        <c:firstSliceAng val="20"/>
      </c:pie3DChart>
      <c:spPr>
        <a:noFill/>
        <a:ln>
          <a:noFill/>
        </a:ln>
      </c:spPr>
    </c:plotArea>
    <c:legend>
      <c:legendPos val="r"/>
      <c:layout>
        <c:manualLayout>
          <c:xMode val="edge"/>
          <c:yMode val="edge"/>
          <c:x val="0.644"/>
          <c:y val="0.32875"/>
          <c:w val="0.346"/>
          <c:h val="0.328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11</xdr:row>
      <xdr:rowOff>0</xdr:rowOff>
    </xdr:from>
    <xdr:to>
      <xdr:col>15</xdr:col>
      <xdr:colOff>352425</xdr:colOff>
      <xdr:row>27</xdr:row>
      <xdr:rowOff>142875</xdr:rowOff>
    </xdr:to>
    <xdr:graphicFrame>
      <xdr:nvGraphicFramePr>
        <xdr:cNvPr id="1" name="Диаграмма 6"/>
        <xdr:cNvGraphicFramePr/>
      </xdr:nvGraphicFramePr>
      <xdr:xfrm>
        <a:off x="6115050" y="1781175"/>
        <a:ext cx="5210175" cy="273367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6" name="Таблица6" displayName="Таблица6" ref="A7:B14" totalsRowShown="0">
  <autoFilter ref="A7:B14"/>
  <tableColumns count="2">
    <tableColumn id="1" name="Реализация контрольных мероприятий:"/>
    <tableColumn id="2" name="Количество"/>
  </tableColumns>
  <tableStyleInfo name="TableStyleLight14" showFirstColumn="0" showLastColumn="0" showRowStripes="1" showColumnStripes="0"/>
</table>
</file>

<file path=xl/tables/table2.xml><?xml version="1.0" encoding="utf-8"?>
<table xmlns="http://schemas.openxmlformats.org/spreadsheetml/2006/main" id="2" name="Таблица2" displayName="Таблица2" ref="A5:B11" totalsRowShown="0">
  <autoFilter ref="A5:B11"/>
  <tableColumns count="2">
    <tableColumn id="1" name="Наименование показателя"/>
    <tableColumn id="2" name="Количество"/>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1"/>
  <sheetViews>
    <sheetView zoomScale="130" zoomScaleNormal="130" zoomScalePageLayoutView="0" workbookViewId="0" topLeftCell="A1">
      <selection activeCell="C11" sqref="C11"/>
    </sheetView>
  </sheetViews>
  <sheetFormatPr defaultColWidth="9.00390625" defaultRowHeight="12.75"/>
  <cols>
    <col min="2" max="2" width="13.125" style="54" customWidth="1"/>
    <col min="3" max="3" width="18.50390625" style="0" customWidth="1"/>
    <col min="4" max="4" width="13.375" style="0" customWidth="1"/>
    <col min="5" max="5" width="12.50390625" style="54" customWidth="1"/>
    <col min="6" max="6" width="17.375" style="63" customWidth="1"/>
    <col min="7" max="7" width="14.50390625" style="0" customWidth="1"/>
    <col min="8" max="8" width="18.375" style="50" customWidth="1"/>
    <col min="9" max="19" width="14.125" style="58" customWidth="1"/>
  </cols>
  <sheetData>
    <row r="1" ht="26.25" customHeight="1">
      <c r="A1" s="60" t="s">
        <v>49</v>
      </c>
    </row>
    <row r="2" ht="26.25" customHeight="1">
      <c r="A2" s="60"/>
    </row>
    <row r="3" spans="1:11" ht="12.75">
      <c r="A3" s="62" t="s">
        <v>50</v>
      </c>
      <c r="B3" s="62"/>
      <c r="C3" s="61"/>
      <c r="D3" s="62" t="s">
        <v>51</v>
      </c>
      <c r="E3" s="62"/>
      <c r="F3" s="64"/>
      <c r="G3" s="61"/>
      <c r="I3" s="59" t="s">
        <v>48</v>
      </c>
      <c r="J3" s="59"/>
      <c r="K3" s="59"/>
    </row>
    <row r="4" spans="1:11" ht="12.75">
      <c r="A4" s="57"/>
      <c r="B4" s="55"/>
      <c r="C4" s="57"/>
      <c r="D4" s="57"/>
      <c r="E4" s="55"/>
      <c r="F4" s="65"/>
      <c r="G4" s="57"/>
      <c r="I4" s="55">
        <v>810</v>
      </c>
      <c r="J4" s="55"/>
      <c r="K4" s="55"/>
    </row>
    <row r="5" spans="1:11" ht="12.75">
      <c r="A5" s="57"/>
      <c r="B5" s="55"/>
      <c r="C5" s="57"/>
      <c r="D5" s="57"/>
      <c r="E5" s="55"/>
      <c r="F5" s="65"/>
      <c r="G5" s="57"/>
      <c r="I5" s="56">
        <f>SUM(I4:I4)</f>
        <v>810</v>
      </c>
      <c r="J5" s="56">
        <f>SUM(J4:J4)</f>
        <v>0</v>
      </c>
      <c r="K5" s="56">
        <f>SUM(K4:K4)</f>
        <v>0</v>
      </c>
    </row>
    <row r="6" spans="1:11" ht="12.75">
      <c r="A6" s="57"/>
      <c r="B6" s="55"/>
      <c r="C6" s="57"/>
      <c r="D6" s="57"/>
      <c r="E6" s="55"/>
      <c r="F6" s="65"/>
      <c r="G6" s="57"/>
      <c r="I6" s="55"/>
      <c r="J6" s="55"/>
      <c r="K6" s="56">
        <f>SUM(I5:K5)</f>
        <v>810</v>
      </c>
    </row>
    <row r="7" spans="1:7" ht="12.75">
      <c r="A7" s="57"/>
      <c r="B7" s="55"/>
      <c r="C7" s="57"/>
      <c r="D7" s="57"/>
      <c r="E7" s="55"/>
      <c r="F7" s="65"/>
      <c r="G7" s="57"/>
    </row>
    <row r="8" spans="1:7" ht="12.75">
      <c r="A8" s="57"/>
      <c r="B8" s="55"/>
      <c r="C8" s="57"/>
      <c r="D8" s="57"/>
      <c r="E8" s="55"/>
      <c r="F8" s="65"/>
      <c r="G8" s="57"/>
    </row>
    <row r="9" spans="1:7" ht="12.75">
      <c r="A9" s="57"/>
      <c r="B9" s="55"/>
      <c r="C9" s="57"/>
      <c r="D9" s="57"/>
      <c r="E9" s="55"/>
      <c r="F9" s="65"/>
      <c r="G9" s="57"/>
    </row>
    <row r="10" spans="1:7" ht="12.75">
      <c r="A10" s="57"/>
      <c r="B10" s="55"/>
      <c r="C10" s="57"/>
      <c r="D10" s="57"/>
      <c r="E10" s="55"/>
      <c r="F10" s="65"/>
      <c r="G10" s="57"/>
    </row>
    <row r="11" spans="1:7" ht="12.75">
      <c r="A11" s="57"/>
      <c r="B11" s="55"/>
      <c r="C11" s="57"/>
      <c r="D11" s="57"/>
      <c r="E11" s="55"/>
      <c r="F11" s="65"/>
      <c r="G11" s="57"/>
    </row>
    <row r="12" spans="1:7" ht="12.75">
      <c r="A12" s="57"/>
      <c r="B12" s="55"/>
      <c r="C12" s="57"/>
      <c r="D12" s="57"/>
      <c r="E12" s="55"/>
      <c r="F12" s="65"/>
      <c r="G12" s="57"/>
    </row>
    <row r="13" spans="1:7" ht="12.75">
      <c r="A13" s="57"/>
      <c r="B13" s="55"/>
      <c r="C13" s="57"/>
      <c r="D13" s="57"/>
      <c r="E13" s="55"/>
      <c r="F13" s="65"/>
      <c r="G13" s="57"/>
    </row>
    <row r="14" spans="1:7" ht="12.75">
      <c r="A14" s="57"/>
      <c r="B14" s="55"/>
      <c r="C14" s="57"/>
      <c r="D14" s="57"/>
      <c r="E14" s="55"/>
      <c r="F14" s="65"/>
      <c r="G14" s="57"/>
    </row>
    <row r="15" spans="1:7" ht="12.75">
      <c r="A15" s="57"/>
      <c r="B15" s="55"/>
      <c r="C15" s="57"/>
      <c r="D15" s="57"/>
      <c r="E15" s="55"/>
      <c r="F15" s="65"/>
      <c r="G15" s="57"/>
    </row>
    <row r="16" spans="1:7" ht="12.75">
      <c r="A16" s="57"/>
      <c r="B16" s="55"/>
      <c r="C16" s="57"/>
      <c r="D16" s="57"/>
      <c r="E16" s="55"/>
      <c r="F16" s="65"/>
      <c r="G16" s="57"/>
    </row>
    <row r="17" spans="1:7" ht="12.75">
      <c r="A17" s="57"/>
      <c r="B17" s="55"/>
      <c r="C17" s="57"/>
      <c r="D17" s="57"/>
      <c r="E17" s="55"/>
      <c r="F17" s="65"/>
      <c r="G17" s="57"/>
    </row>
    <row r="18" spans="1:7" ht="12.75">
      <c r="A18" s="57"/>
      <c r="B18" s="55"/>
      <c r="C18" s="57"/>
      <c r="D18" s="57"/>
      <c r="E18" s="55"/>
      <c r="F18" s="65"/>
      <c r="G18" s="57"/>
    </row>
    <row r="19" spans="1:7" ht="12.75">
      <c r="A19" s="57"/>
      <c r="B19" s="55"/>
      <c r="C19" s="57"/>
      <c r="D19" s="57"/>
      <c r="E19" s="55"/>
      <c r="F19" s="65"/>
      <c r="G19" s="57"/>
    </row>
    <row r="20" spans="1:7" ht="12.75">
      <c r="A20" s="57"/>
      <c r="B20" s="55"/>
      <c r="C20" s="57"/>
      <c r="D20" s="57"/>
      <c r="E20" s="55"/>
      <c r="F20" s="65"/>
      <c r="G20" s="57"/>
    </row>
    <row r="21" spans="1:7" ht="12.75">
      <c r="A21" s="57"/>
      <c r="B21" s="55"/>
      <c r="C21" s="57"/>
      <c r="D21" s="57"/>
      <c r="E21" s="55"/>
      <c r="F21" s="65"/>
      <c r="G21" s="57"/>
    </row>
  </sheetData>
  <sheetProtection/>
  <printOptions/>
  <pageMargins left="0.81" right="0.92"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92"/>
  <sheetViews>
    <sheetView zoomScale="75" zoomScaleNormal="75" zoomScaleSheetLayoutView="115" zoomScalePageLayoutView="0" workbookViewId="0" topLeftCell="B1">
      <pane xSplit="14976" topLeftCell="M1" activePane="topLeft" state="split"/>
      <selection pane="topLeft" activeCell="H13" sqref="H13"/>
      <selection pane="topRight" activeCell="M1" sqref="M1"/>
    </sheetView>
  </sheetViews>
  <sheetFormatPr defaultColWidth="9.00390625" defaultRowHeight="12.75"/>
  <cols>
    <col min="1" max="1" width="6.50390625" style="11" customWidth="1"/>
    <col min="2" max="2" width="14.625" style="5" customWidth="1"/>
    <col min="3" max="3" width="18.50390625" style="0" customWidth="1"/>
    <col min="4" max="4" width="11.125" style="0" customWidth="1"/>
    <col min="5" max="5" width="12.125" style="3" hidden="1" customWidth="1"/>
    <col min="6" max="6" width="13.375" style="6" customWidth="1"/>
    <col min="7" max="7" width="25.50390625" style="5" customWidth="1"/>
    <col min="8" max="8" width="15.50390625" style="3" customWidth="1"/>
    <col min="9" max="9" width="14.375" style="3" customWidth="1"/>
    <col min="10" max="10" width="15.50390625" style="3" customWidth="1"/>
    <col min="11" max="11" width="14.125" style="3" customWidth="1"/>
    <col min="12" max="12" width="10.625" style="3" customWidth="1"/>
    <col min="13" max="14" width="15.50390625" style="3" customWidth="1"/>
    <col min="15" max="15" width="9.125" style="9" customWidth="1"/>
  </cols>
  <sheetData>
    <row r="1" ht="15">
      <c r="A1" s="51"/>
    </row>
    <row r="2" spans="1:14" ht="73.5" customHeight="1">
      <c r="A2" s="117" t="s">
        <v>3</v>
      </c>
      <c r="B2" s="118"/>
      <c r="C2" s="118"/>
      <c r="D2" s="118"/>
      <c r="E2" s="118"/>
      <c r="F2" s="118"/>
      <c r="G2" s="118"/>
      <c r="H2" s="118"/>
      <c r="I2" s="118"/>
      <c r="J2" s="118"/>
      <c r="K2" s="118"/>
      <c r="L2" s="118"/>
      <c r="M2" s="118"/>
      <c r="N2" s="118"/>
    </row>
    <row r="3" spans="1:14" ht="18" customHeight="1">
      <c r="A3" s="119" t="s">
        <v>46</v>
      </c>
      <c r="B3" s="120"/>
      <c r="C3" s="120"/>
      <c r="D3" s="120"/>
      <c r="E3" s="120"/>
      <c r="F3" s="120"/>
      <c r="G3" s="120"/>
      <c r="H3" s="120"/>
      <c r="I3" s="120"/>
      <c r="J3" s="120"/>
      <c r="K3" s="120"/>
      <c r="L3" s="120"/>
      <c r="M3" s="120"/>
      <c r="N3" s="120"/>
    </row>
    <row r="4" spans="1:14" ht="18" customHeight="1">
      <c r="A4" s="119" t="s">
        <v>45</v>
      </c>
      <c r="B4" s="120"/>
      <c r="C4" s="120"/>
      <c r="D4" s="120"/>
      <c r="E4" s="120"/>
      <c r="F4" s="120"/>
      <c r="G4" s="120"/>
      <c r="H4" s="120"/>
      <c r="I4" s="120"/>
      <c r="J4" s="120"/>
      <c r="K4" s="120"/>
      <c r="L4" s="120"/>
      <c r="M4" s="120"/>
      <c r="N4" s="120"/>
    </row>
    <row r="5" spans="1:15" s="17" customFormat="1" ht="18" customHeight="1">
      <c r="A5" s="18"/>
      <c r="B5" s="18"/>
      <c r="C5" s="19"/>
      <c r="D5" s="19"/>
      <c r="E5" s="19"/>
      <c r="F5" s="19"/>
      <c r="G5" s="19"/>
      <c r="H5" s="19"/>
      <c r="I5" s="116" t="s">
        <v>14</v>
      </c>
      <c r="J5" s="116"/>
      <c r="K5" s="116"/>
      <c r="O5" s="16"/>
    </row>
    <row r="6" spans="1:15" s="17" customFormat="1" ht="66">
      <c r="A6" s="1" t="s">
        <v>8</v>
      </c>
      <c r="B6" s="1" t="s">
        <v>9</v>
      </c>
      <c r="C6" s="1" t="s">
        <v>32</v>
      </c>
      <c r="D6" s="1" t="s">
        <v>10</v>
      </c>
      <c r="E6" s="1" t="s">
        <v>12</v>
      </c>
      <c r="F6" s="2" t="s">
        <v>11</v>
      </c>
      <c r="G6" s="1" t="s">
        <v>17</v>
      </c>
      <c r="H6" s="1" t="s">
        <v>15</v>
      </c>
      <c r="I6" s="1" t="s">
        <v>13</v>
      </c>
      <c r="J6" s="1" t="s">
        <v>34</v>
      </c>
      <c r="K6" s="1" t="s">
        <v>16</v>
      </c>
      <c r="L6" s="2" t="s">
        <v>36</v>
      </c>
      <c r="M6" s="1" t="s">
        <v>35</v>
      </c>
      <c r="N6" s="1" t="s">
        <v>25</v>
      </c>
      <c r="O6" s="16"/>
    </row>
    <row r="7" spans="1:15" s="17" customFormat="1" ht="12.75">
      <c r="A7" s="20">
        <v>1</v>
      </c>
      <c r="B7" s="20">
        <f aca="true" t="shared" si="0" ref="B7:I7">A7+1</f>
        <v>2</v>
      </c>
      <c r="C7" s="20">
        <f t="shared" si="0"/>
        <v>3</v>
      </c>
      <c r="D7" s="20">
        <f t="shared" si="0"/>
        <v>4</v>
      </c>
      <c r="E7" s="20">
        <f t="shared" si="0"/>
        <v>5</v>
      </c>
      <c r="F7" s="20">
        <v>5</v>
      </c>
      <c r="G7" s="20">
        <v>6</v>
      </c>
      <c r="H7" s="20">
        <f>G7+1</f>
        <v>7</v>
      </c>
      <c r="I7" s="20">
        <f t="shared" si="0"/>
        <v>8</v>
      </c>
      <c r="J7" s="20">
        <v>9</v>
      </c>
      <c r="K7" s="20">
        <v>10</v>
      </c>
      <c r="L7" s="20">
        <v>11</v>
      </c>
      <c r="M7" s="20">
        <v>12</v>
      </c>
      <c r="N7" s="20">
        <v>13</v>
      </c>
      <c r="O7" s="16"/>
    </row>
    <row r="8" spans="1:15" s="15" customFormat="1" ht="132.75" customHeight="1">
      <c r="A8" s="21" t="s">
        <v>20</v>
      </c>
      <c r="B8" s="7" t="s">
        <v>21</v>
      </c>
      <c r="C8" s="10" t="s">
        <v>18</v>
      </c>
      <c r="D8" s="10" t="s">
        <v>19</v>
      </c>
      <c r="E8" s="22">
        <v>365.5</v>
      </c>
      <c r="F8" s="2" t="s">
        <v>1</v>
      </c>
      <c r="G8" s="23" t="s">
        <v>42</v>
      </c>
      <c r="H8" s="21">
        <v>6000</v>
      </c>
      <c r="I8" s="22"/>
      <c r="J8" s="22"/>
      <c r="K8" s="22"/>
      <c r="L8" s="23"/>
      <c r="M8" s="2" t="s">
        <v>41</v>
      </c>
      <c r="N8" s="2" t="s">
        <v>26</v>
      </c>
      <c r="O8" s="24"/>
    </row>
    <row r="9" spans="1:15" s="15" customFormat="1" ht="184.5">
      <c r="A9" s="21" t="s">
        <v>22</v>
      </c>
      <c r="B9" s="7" t="s">
        <v>23</v>
      </c>
      <c r="C9" s="10" t="s">
        <v>24</v>
      </c>
      <c r="D9" s="10" t="s">
        <v>31</v>
      </c>
      <c r="E9" s="22">
        <v>365.5</v>
      </c>
      <c r="F9" s="2"/>
      <c r="G9" s="23" t="s">
        <v>39</v>
      </c>
      <c r="H9" s="23"/>
      <c r="I9" s="22"/>
      <c r="J9" s="21">
        <v>200000</v>
      </c>
      <c r="K9" s="22"/>
      <c r="L9" s="23"/>
      <c r="M9" s="2"/>
      <c r="N9" s="2" t="s">
        <v>27</v>
      </c>
      <c r="O9" s="24"/>
    </row>
    <row r="10" spans="1:15" s="15" customFormat="1" ht="171">
      <c r="A10" s="21" t="s">
        <v>22</v>
      </c>
      <c r="B10" s="7" t="s">
        <v>23</v>
      </c>
      <c r="C10" s="10" t="s">
        <v>24</v>
      </c>
      <c r="D10" s="10" t="s">
        <v>31</v>
      </c>
      <c r="E10" s="22">
        <v>365.5</v>
      </c>
      <c r="F10" s="2"/>
      <c r="G10" s="23" t="s">
        <v>38</v>
      </c>
      <c r="H10" s="23"/>
      <c r="I10" s="22"/>
      <c r="J10" s="21">
        <v>17500</v>
      </c>
      <c r="K10" s="22"/>
      <c r="L10" s="23"/>
      <c r="M10" s="2"/>
      <c r="N10" s="2" t="s">
        <v>27</v>
      </c>
      <c r="O10" s="24"/>
    </row>
    <row r="11" spans="1:15" s="15" customFormat="1" ht="180.75" customHeight="1">
      <c r="A11" s="4" t="s">
        <v>5</v>
      </c>
      <c r="B11" s="46" t="s">
        <v>6</v>
      </c>
      <c r="C11" s="10" t="s">
        <v>43</v>
      </c>
      <c r="D11" s="10" t="s">
        <v>2</v>
      </c>
      <c r="E11" s="22" t="e">
        <f>#REF!</f>
        <v>#REF!</v>
      </c>
      <c r="F11" s="2" t="s">
        <v>4</v>
      </c>
      <c r="G11" s="23" t="s">
        <v>33</v>
      </c>
      <c r="H11" s="22"/>
      <c r="I11" s="22"/>
      <c r="J11" s="22"/>
      <c r="K11" s="21">
        <v>3439</v>
      </c>
      <c r="L11" s="21">
        <v>3439</v>
      </c>
      <c r="M11" s="2"/>
      <c r="N11" s="2" t="s">
        <v>30</v>
      </c>
      <c r="O11" s="24"/>
    </row>
    <row r="12" spans="1:15" s="15" customFormat="1" ht="204.75" customHeight="1">
      <c r="A12" s="4" t="s">
        <v>5</v>
      </c>
      <c r="B12" s="46" t="s">
        <v>6</v>
      </c>
      <c r="C12" s="10" t="s">
        <v>43</v>
      </c>
      <c r="D12" s="10" t="s">
        <v>44</v>
      </c>
      <c r="E12" s="22" t="e">
        <f>#REF!</f>
        <v>#REF!</v>
      </c>
      <c r="F12" s="2" t="s">
        <v>4</v>
      </c>
      <c r="G12" s="23" t="s">
        <v>47</v>
      </c>
      <c r="H12" s="22"/>
      <c r="I12" s="22"/>
      <c r="J12" s="22"/>
      <c r="K12" s="21">
        <v>42338.8</v>
      </c>
      <c r="L12" s="21">
        <f>K12</f>
        <v>42338.8</v>
      </c>
      <c r="M12" s="2"/>
      <c r="N12" s="48" t="s">
        <v>37</v>
      </c>
      <c r="O12" s="24"/>
    </row>
    <row r="13" spans="1:15" s="15" customFormat="1" ht="198">
      <c r="A13" s="4" t="s">
        <v>22</v>
      </c>
      <c r="B13" s="7" t="s">
        <v>23</v>
      </c>
      <c r="C13" s="10" t="s">
        <v>24</v>
      </c>
      <c r="D13" s="10" t="s">
        <v>31</v>
      </c>
      <c r="E13" s="22">
        <v>365.5</v>
      </c>
      <c r="F13" s="2"/>
      <c r="G13" s="23" t="s">
        <v>7</v>
      </c>
      <c r="H13" s="23"/>
      <c r="I13" s="22"/>
      <c r="J13" s="21">
        <v>3081</v>
      </c>
      <c r="K13" s="22"/>
      <c r="L13" s="23"/>
      <c r="M13" s="2"/>
      <c r="N13" s="2" t="s">
        <v>0</v>
      </c>
      <c r="O13" s="24"/>
    </row>
    <row r="14" spans="1:15" s="29" customFormat="1" ht="26.25">
      <c r="A14" s="21"/>
      <c r="B14" s="7" t="s">
        <v>40</v>
      </c>
      <c r="C14" s="4"/>
      <c r="D14" s="10"/>
      <c r="E14" s="25" t="e">
        <f>SUM(E8:E11)</f>
        <v>#REF!</v>
      </c>
      <c r="F14" s="2"/>
      <c r="G14" s="8"/>
      <c r="H14" s="25">
        <f aca="true" t="shared" si="1" ref="H14:M14">SUM(H8,H9,H10,H11,H12,H13)</f>
        <v>6000</v>
      </c>
      <c r="I14" s="25">
        <f t="shared" si="1"/>
        <v>0</v>
      </c>
      <c r="J14" s="25">
        <f t="shared" si="1"/>
        <v>220581</v>
      </c>
      <c r="K14" s="25">
        <f t="shared" si="1"/>
        <v>45777.8</v>
      </c>
      <c r="L14" s="25">
        <f t="shared" si="1"/>
        <v>45777.8</v>
      </c>
      <c r="M14" s="25">
        <f t="shared" si="1"/>
        <v>0</v>
      </c>
      <c r="N14" s="2"/>
      <c r="O14" s="47"/>
    </row>
    <row r="15" spans="1:14" s="16" customFormat="1" ht="12.75">
      <c r="A15" s="45"/>
      <c r="B15" s="115"/>
      <c r="C15" s="115"/>
      <c r="D15" s="115"/>
      <c r="E15" s="115"/>
      <c r="F15" s="115"/>
      <c r="G15" s="115"/>
      <c r="M15" s="49"/>
      <c r="N15" s="49"/>
    </row>
    <row r="16" spans="1:15" s="17" customFormat="1" ht="12.75">
      <c r="A16" s="26"/>
      <c r="B16" s="27"/>
      <c r="E16" s="6"/>
      <c r="F16" s="6"/>
      <c r="G16" s="27"/>
      <c r="H16" s="6"/>
      <c r="I16" s="6"/>
      <c r="J16" s="6"/>
      <c r="K16" s="6"/>
      <c r="L16" s="6"/>
      <c r="M16" s="12"/>
      <c r="N16" s="12"/>
      <c r="O16" s="16"/>
    </row>
    <row r="17" spans="1:15" s="17" customFormat="1" ht="12.75">
      <c r="A17" s="26"/>
      <c r="B17" s="27"/>
      <c r="E17" s="28"/>
      <c r="F17" s="6"/>
      <c r="G17" s="27"/>
      <c r="H17" s="28"/>
      <c r="I17" s="28"/>
      <c r="J17" s="28"/>
      <c r="K17" s="28"/>
      <c r="L17" s="28"/>
      <c r="M17" s="12"/>
      <c r="N17" s="12"/>
      <c r="O17" s="16"/>
    </row>
    <row r="18" spans="1:15" s="17" customFormat="1" ht="12.75">
      <c r="A18" s="26"/>
      <c r="B18" s="27"/>
      <c r="E18" s="28"/>
      <c r="F18" s="6"/>
      <c r="G18" s="27"/>
      <c r="H18" s="28"/>
      <c r="I18" s="28"/>
      <c r="J18" s="28"/>
      <c r="K18" s="28"/>
      <c r="L18" s="28"/>
      <c r="M18" s="12"/>
      <c r="N18" s="12"/>
      <c r="O18" s="16"/>
    </row>
    <row r="19" spans="1:15" s="17" customFormat="1" ht="12.75">
      <c r="A19" s="26"/>
      <c r="B19" s="27"/>
      <c r="C19" s="29"/>
      <c r="D19" s="29"/>
      <c r="E19" s="30"/>
      <c r="F19" s="13"/>
      <c r="G19" s="27"/>
      <c r="H19" s="28"/>
      <c r="I19" s="28"/>
      <c r="J19" s="28"/>
      <c r="K19" s="28"/>
      <c r="L19" s="28"/>
      <c r="M19" s="12"/>
      <c r="N19" s="12"/>
      <c r="O19" s="16"/>
    </row>
    <row r="20" spans="1:15" s="17" customFormat="1" ht="12.75">
      <c r="A20" s="26"/>
      <c r="B20" s="27"/>
      <c r="C20" s="29"/>
      <c r="D20" s="29"/>
      <c r="E20" s="13"/>
      <c r="F20" s="13"/>
      <c r="G20" s="27"/>
      <c r="H20" s="6"/>
      <c r="I20" s="6"/>
      <c r="J20" s="6"/>
      <c r="K20" s="6"/>
      <c r="L20" s="6"/>
      <c r="M20" s="12"/>
      <c r="N20" s="12"/>
      <c r="O20" s="16"/>
    </row>
    <row r="21" spans="1:15" s="17" customFormat="1" ht="12.75">
      <c r="A21" s="26"/>
      <c r="B21" s="27"/>
      <c r="C21" s="29"/>
      <c r="D21" s="29"/>
      <c r="E21" s="13"/>
      <c r="F21" s="13">
        <v>241.1</v>
      </c>
      <c r="G21" s="27"/>
      <c r="H21" s="6"/>
      <c r="I21" s="6"/>
      <c r="J21" s="6"/>
      <c r="K21" s="6"/>
      <c r="L21" s="6"/>
      <c r="M21" s="12"/>
      <c r="N21" s="12"/>
      <c r="O21" s="16"/>
    </row>
    <row r="22" spans="1:15" s="17" customFormat="1" ht="12.75">
      <c r="A22" s="26"/>
      <c r="B22" s="27"/>
      <c r="C22" s="29"/>
      <c r="D22" s="29"/>
      <c r="E22" s="13"/>
      <c r="F22" s="13">
        <v>10</v>
      </c>
      <c r="G22" s="27"/>
      <c r="H22" s="6"/>
      <c r="I22" s="6"/>
      <c r="J22" s="6"/>
      <c r="K22" s="6"/>
      <c r="L22" s="6"/>
      <c r="M22" s="12"/>
      <c r="N22" s="12"/>
      <c r="O22" s="16"/>
    </row>
    <row r="23" spans="1:15" s="17" customFormat="1" ht="12.75">
      <c r="A23" s="26"/>
      <c r="B23" s="27"/>
      <c r="C23" s="29"/>
      <c r="D23" s="29"/>
      <c r="E23" s="13"/>
      <c r="F23" s="13">
        <v>100</v>
      </c>
      <c r="G23" s="27"/>
      <c r="H23" s="6"/>
      <c r="I23" s="6"/>
      <c r="J23" s="6"/>
      <c r="K23" s="6"/>
      <c r="L23" s="6"/>
      <c r="M23" s="12"/>
      <c r="N23" s="12"/>
      <c r="O23" s="16"/>
    </row>
    <row r="24" spans="1:15" s="17" customFormat="1" ht="12.75">
      <c r="A24" s="26"/>
      <c r="B24" s="27"/>
      <c r="C24" s="29"/>
      <c r="D24" s="29"/>
      <c r="E24" s="13"/>
      <c r="F24" s="13">
        <v>300</v>
      </c>
      <c r="G24" s="52">
        <v>3439.152</v>
      </c>
      <c r="H24" s="13" t="s">
        <v>28</v>
      </c>
      <c r="I24" s="6"/>
      <c r="J24" s="6"/>
      <c r="K24" s="6"/>
      <c r="L24" s="6"/>
      <c r="M24" s="12"/>
      <c r="N24" s="12"/>
      <c r="O24" s="16"/>
    </row>
    <row r="25" spans="1:15" s="34" customFormat="1" ht="12.75">
      <c r="A25" s="26"/>
      <c r="B25" s="27"/>
      <c r="C25" s="29"/>
      <c r="D25" s="29"/>
      <c r="E25" s="13"/>
      <c r="F25" s="14">
        <f>F22/100/300</f>
        <v>0.0003333333333333334</v>
      </c>
      <c r="G25" s="53">
        <v>51552.4</v>
      </c>
      <c r="H25" s="37" t="s">
        <v>29</v>
      </c>
      <c r="I25" s="32"/>
      <c r="J25" s="32"/>
      <c r="K25" s="32"/>
      <c r="L25" s="32"/>
      <c r="M25" s="12"/>
      <c r="N25" s="12"/>
      <c r="O25" s="33"/>
    </row>
    <row r="26" spans="1:15" s="34" customFormat="1" ht="12.75">
      <c r="A26" s="35"/>
      <c r="B26" s="31"/>
      <c r="C26" s="36"/>
      <c r="D26" s="36"/>
      <c r="E26" s="37"/>
      <c r="F26" s="37">
        <v>2</v>
      </c>
      <c r="G26" s="31"/>
      <c r="H26" s="32"/>
      <c r="I26" s="32"/>
      <c r="J26" s="32"/>
      <c r="K26" s="32"/>
      <c r="L26" s="32"/>
      <c r="M26" s="12"/>
      <c r="N26" s="12"/>
      <c r="O26" s="33"/>
    </row>
    <row r="27" spans="1:15" s="34" customFormat="1" ht="12.75">
      <c r="A27" s="35"/>
      <c r="B27" s="31"/>
      <c r="C27" s="36"/>
      <c r="D27" s="36"/>
      <c r="E27" s="37"/>
      <c r="F27" s="38">
        <f>F21*F26*F25</f>
        <v>0.16073333333333334</v>
      </c>
      <c r="G27" s="31"/>
      <c r="H27" s="32"/>
      <c r="I27" s="32"/>
      <c r="J27" s="32"/>
      <c r="K27" s="32"/>
      <c r="L27" s="32"/>
      <c r="M27" s="12"/>
      <c r="N27" s="12"/>
      <c r="O27" s="33"/>
    </row>
    <row r="28" spans="1:15" s="34" customFormat="1" ht="12.75">
      <c r="A28" s="35"/>
      <c r="B28" s="31"/>
      <c r="C28" s="36"/>
      <c r="D28" s="36"/>
      <c r="E28" s="37"/>
      <c r="F28" s="37"/>
      <c r="G28" s="31"/>
      <c r="H28" s="32"/>
      <c r="I28" s="32"/>
      <c r="J28" s="32"/>
      <c r="K28" s="32"/>
      <c r="L28" s="32"/>
      <c r="M28" s="12"/>
      <c r="N28" s="12"/>
      <c r="O28" s="33"/>
    </row>
    <row r="29" spans="1:15" s="34" customFormat="1" ht="12.75">
      <c r="A29" s="35"/>
      <c r="B29" s="31"/>
      <c r="C29" s="36"/>
      <c r="D29" s="36"/>
      <c r="E29" s="37"/>
      <c r="F29" s="39">
        <f>F21*F26*F22/F23/F24</f>
        <v>0.16073333333333334</v>
      </c>
      <c r="G29" s="31"/>
      <c r="H29" s="32"/>
      <c r="I29" s="32"/>
      <c r="J29" s="32"/>
      <c r="K29" s="32"/>
      <c r="L29" s="32"/>
      <c r="M29" s="12"/>
      <c r="N29" s="12"/>
      <c r="O29" s="33"/>
    </row>
    <row r="30" spans="1:15" s="34" customFormat="1" ht="12.75">
      <c r="A30" s="35"/>
      <c r="B30" s="31"/>
      <c r="C30" s="36"/>
      <c r="D30" s="36"/>
      <c r="E30" s="37"/>
      <c r="F30" s="37"/>
      <c r="G30" s="31"/>
      <c r="H30" s="32"/>
      <c r="I30" s="32"/>
      <c r="J30" s="32"/>
      <c r="K30" s="32"/>
      <c r="L30" s="32"/>
      <c r="M30" s="12"/>
      <c r="N30" s="12"/>
      <c r="O30" s="33"/>
    </row>
    <row r="31" spans="1:15" s="34" customFormat="1" ht="12.75">
      <c r="A31" s="35"/>
      <c r="B31" s="31"/>
      <c r="C31" s="36"/>
      <c r="D31" s="36"/>
      <c r="E31" s="37"/>
      <c r="F31" s="37"/>
      <c r="G31" s="31"/>
      <c r="H31" s="32"/>
      <c r="I31" s="32"/>
      <c r="J31" s="32"/>
      <c r="K31" s="32"/>
      <c r="L31" s="32"/>
      <c r="M31" s="12"/>
      <c r="N31" s="12"/>
      <c r="O31" s="33"/>
    </row>
    <row r="32" spans="1:15" s="34" customFormat="1" ht="12.75">
      <c r="A32" s="35"/>
      <c r="B32" s="31"/>
      <c r="C32" s="36"/>
      <c r="D32" s="36"/>
      <c r="E32" s="37"/>
      <c r="F32" s="37">
        <v>9886.8</v>
      </c>
      <c r="G32" s="31"/>
      <c r="H32" s="32"/>
      <c r="I32" s="32"/>
      <c r="J32" s="32"/>
      <c r="K32" s="32"/>
      <c r="L32" s="32"/>
      <c r="M32" s="12"/>
      <c r="N32" s="12"/>
      <c r="O32" s="33"/>
    </row>
    <row r="33" spans="1:15" s="34" customFormat="1" ht="12.75">
      <c r="A33" s="35"/>
      <c r="B33" s="31"/>
      <c r="C33" s="36"/>
      <c r="D33" s="36"/>
      <c r="E33" s="37"/>
      <c r="F33" s="37">
        <v>2</v>
      </c>
      <c r="G33" s="31"/>
      <c r="H33" s="32"/>
      <c r="I33" s="32"/>
      <c r="J33" s="32"/>
      <c r="K33" s="32"/>
      <c r="L33" s="32"/>
      <c r="M33" s="12"/>
      <c r="N33" s="12"/>
      <c r="O33" s="33"/>
    </row>
    <row r="34" spans="1:15" s="34" customFormat="1" ht="12.75">
      <c r="A34" s="35"/>
      <c r="B34" s="31"/>
      <c r="C34" s="36"/>
      <c r="D34" s="36"/>
      <c r="E34" s="37"/>
      <c r="F34" s="37">
        <v>5</v>
      </c>
      <c r="G34" s="31"/>
      <c r="H34" s="32"/>
      <c r="I34" s="32"/>
      <c r="J34" s="32"/>
      <c r="K34" s="32"/>
      <c r="L34" s="32"/>
      <c r="M34" s="12"/>
      <c r="N34" s="12"/>
      <c r="O34" s="33"/>
    </row>
    <row r="35" spans="1:15" s="34" customFormat="1" ht="12.75">
      <c r="A35" s="35"/>
      <c r="B35" s="31"/>
      <c r="C35" s="36"/>
      <c r="D35" s="36"/>
      <c r="E35" s="37"/>
      <c r="F35" s="40">
        <f>F32*F33*F34/100</f>
        <v>988.68</v>
      </c>
      <c r="G35" s="31"/>
      <c r="H35" s="32"/>
      <c r="I35" s="32"/>
      <c r="J35" s="32"/>
      <c r="K35" s="32"/>
      <c r="L35" s="32"/>
      <c r="M35" s="12"/>
      <c r="N35" s="12"/>
      <c r="O35" s="33"/>
    </row>
    <row r="36" spans="1:15" s="34" customFormat="1" ht="12.75">
      <c r="A36" s="35"/>
      <c r="B36" s="31"/>
      <c r="C36" s="36"/>
      <c r="D36" s="36"/>
      <c r="E36" s="37"/>
      <c r="F36" s="37"/>
      <c r="G36" s="31"/>
      <c r="H36" s="32"/>
      <c r="I36" s="32"/>
      <c r="J36" s="32"/>
      <c r="K36" s="32"/>
      <c r="L36" s="32"/>
      <c r="M36" s="12"/>
      <c r="N36" s="12"/>
      <c r="O36" s="33"/>
    </row>
    <row r="37" spans="1:15" s="34" customFormat="1" ht="12.75">
      <c r="A37" s="35"/>
      <c r="B37" s="31"/>
      <c r="C37" s="36"/>
      <c r="D37" s="36"/>
      <c r="E37" s="37"/>
      <c r="F37" s="41">
        <f>SUM(F27,F35)</f>
        <v>988.8407333333333</v>
      </c>
      <c r="G37" s="31"/>
      <c r="H37" s="32"/>
      <c r="I37" s="32"/>
      <c r="J37" s="32"/>
      <c r="K37" s="32"/>
      <c r="L37" s="32"/>
      <c r="M37" s="12"/>
      <c r="N37" s="12"/>
      <c r="O37" s="33"/>
    </row>
    <row r="38" spans="1:15" s="34" customFormat="1" ht="12.75">
      <c r="A38" s="35"/>
      <c r="B38" s="31"/>
      <c r="C38" s="36"/>
      <c r="D38" s="36"/>
      <c r="E38" s="37"/>
      <c r="F38" s="37"/>
      <c r="G38" s="31"/>
      <c r="H38" s="32"/>
      <c r="I38" s="32"/>
      <c r="J38" s="32"/>
      <c r="K38" s="32"/>
      <c r="L38" s="32"/>
      <c r="M38" s="12"/>
      <c r="N38" s="12"/>
      <c r="O38" s="33"/>
    </row>
    <row r="39" spans="1:15" s="34" customFormat="1" ht="12.75">
      <c r="A39" s="35"/>
      <c r="B39" s="31"/>
      <c r="C39" s="36"/>
      <c r="D39" s="36"/>
      <c r="E39" s="37"/>
      <c r="F39" s="37"/>
      <c r="G39" s="31"/>
      <c r="H39" s="32"/>
      <c r="I39" s="32"/>
      <c r="J39" s="32"/>
      <c r="K39" s="32"/>
      <c r="L39" s="32"/>
      <c r="M39" s="12"/>
      <c r="N39" s="12"/>
      <c r="O39" s="33"/>
    </row>
    <row r="40" spans="1:15" s="34" customFormat="1" ht="12.75">
      <c r="A40" s="35"/>
      <c r="B40" s="31"/>
      <c r="C40" s="36"/>
      <c r="D40" s="36"/>
      <c r="E40" s="37"/>
      <c r="F40" s="39">
        <v>4118.2</v>
      </c>
      <c r="G40" s="31"/>
      <c r="H40" s="32"/>
      <c r="I40" s="32"/>
      <c r="J40" s="32"/>
      <c r="K40" s="32"/>
      <c r="L40" s="32"/>
      <c r="M40" s="12"/>
      <c r="N40" s="12"/>
      <c r="O40" s="33"/>
    </row>
    <row r="41" spans="1:15" s="34" customFormat="1" ht="12.75">
      <c r="A41" s="35"/>
      <c r="B41" s="31"/>
      <c r="C41" s="36"/>
      <c r="D41" s="36"/>
      <c r="E41" s="37"/>
      <c r="F41" s="39">
        <v>10</v>
      </c>
      <c r="G41" s="31"/>
      <c r="H41" s="32"/>
      <c r="I41" s="32"/>
      <c r="J41" s="32"/>
      <c r="K41" s="32"/>
      <c r="L41" s="32"/>
      <c r="M41" s="12"/>
      <c r="N41" s="12"/>
      <c r="O41" s="33"/>
    </row>
    <row r="42" spans="1:15" s="34" customFormat="1" ht="12.75">
      <c r="A42" s="35"/>
      <c r="B42" s="31"/>
      <c r="C42" s="36"/>
      <c r="D42" s="36"/>
      <c r="E42" s="37"/>
      <c r="F42" s="39">
        <v>100</v>
      </c>
      <c r="G42" s="31"/>
      <c r="H42" s="32"/>
      <c r="I42" s="32"/>
      <c r="J42" s="32"/>
      <c r="K42" s="32"/>
      <c r="L42" s="32"/>
      <c r="M42" s="12"/>
      <c r="N42" s="12"/>
      <c r="O42" s="33"/>
    </row>
    <row r="43" spans="1:15" s="34" customFormat="1" ht="12.75">
      <c r="A43" s="35"/>
      <c r="B43" s="31"/>
      <c r="C43" s="36"/>
      <c r="D43" s="36"/>
      <c r="E43" s="37"/>
      <c r="F43" s="39">
        <v>300</v>
      </c>
      <c r="G43" s="31"/>
      <c r="H43" s="32"/>
      <c r="I43" s="32"/>
      <c r="J43" s="32"/>
      <c r="K43" s="32"/>
      <c r="L43" s="32"/>
      <c r="M43" s="12"/>
      <c r="N43" s="12"/>
      <c r="O43" s="33"/>
    </row>
    <row r="44" spans="1:15" s="34" customFormat="1" ht="12.75">
      <c r="A44" s="35"/>
      <c r="B44" s="31"/>
      <c r="C44" s="36"/>
      <c r="D44" s="36"/>
      <c r="E44" s="37"/>
      <c r="F44" s="39">
        <v>1</v>
      </c>
      <c r="G44" s="31"/>
      <c r="H44" s="32"/>
      <c r="I44" s="32"/>
      <c r="J44" s="32"/>
      <c r="K44" s="32"/>
      <c r="L44" s="32"/>
      <c r="M44" s="12"/>
      <c r="N44" s="12"/>
      <c r="O44" s="33"/>
    </row>
    <row r="45" spans="1:15" s="34" customFormat="1" ht="12.75">
      <c r="A45" s="35"/>
      <c r="B45" s="31"/>
      <c r="C45" s="36"/>
      <c r="D45" s="36"/>
      <c r="E45" s="37"/>
      <c r="F45" s="42">
        <f>F40*F44*F41/F42/F43</f>
        <v>1.3727333333333334</v>
      </c>
      <c r="G45" s="31"/>
      <c r="H45" s="32"/>
      <c r="I45" s="32"/>
      <c r="J45" s="32"/>
      <c r="K45" s="32"/>
      <c r="L45" s="32"/>
      <c r="M45" s="12"/>
      <c r="N45" s="12"/>
      <c r="O45" s="33"/>
    </row>
    <row r="46" spans="1:15" s="34" customFormat="1" ht="12.75">
      <c r="A46" s="35"/>
      <c r="B46" s="31"/>
      <c r="C46" s="36"/>
      <c r="D46" s="36"/>
      <c r="E46" s="37"/>
      <c r="F46" s="39"/>
      <c r="G46" s="31"/>
      <c r="H46" s="32"/>
      <c r="I46" s="32"/>
      <c r="J46" s="32"/>
      <c r="K46" s="32"/>
      <c r="L46" s="32"/>
      <c r="M46" s="12"/>
      <c r="N46" s="12"/>
      <c r="O46" s="33"/>
    </row>
    <row r="47" spans="1:15" s="34" customFormat="1" ht="12.75">
      <c r="A47" s="35"/>
      <c r="B47" s="31"/>
      <c r="C47" s="36"/>
      <c r="D47" s="36"/>
      <c r="E47" s="37"/>
      <c r="F47" s="39">
        <v>530.1</v>
      </c>
      <c r="G47" s="31"/>
      <c r="H47" s="32"/>
      <c r="I47" s="32"/>
      <c r="J47" s="32"/>
      <c r="K47" s="32"/>
      <c r="L47" s="32"/>
      <c r="M47" s="12"/>
      <c r="N47" s="12"/>
      <c r="O47" s="33"/>
    </row>
    <row r="48" spans="1:15" s="34" customFormat="1" ht="12.75">
      <c r="A48" s="35"/>
      <c r="B48" s="31"/>
      <c r="C48" s="36"/>
      <c r="D48" s="36"/>
      <c r="E48" s="37"/>
      <c r="F48" s="39">
        <v>3</v>
      </c>
      <c r="G48" s="31"/>
      <c r="H48" s="32"/>
      <c r="I48" s="32"/>
      <c r="J48" s="32"/>
      <c r="K48" s="32"/>
      <c r="L48" s="32"/>
      <c r="M48" s="12"/>
      <c r="N48" s="12"/>
      <c r="O48" s="33"/>
    </row>
    <row r="49" spans="1:15" s="34" customFormat="1" ht="12.75">
      <c r="A49" s="35"/>
      <c r="B49" s="31"/>
      <c r="C49" s="36"/>
      <c r="D49" s="36"/>
      <c r="E49" s="37"/>
      <c r="F49" s="39">
        <v>10</v>
      </c>
      <c r="G49" s="31"/>
      <c r="H49" s="32"/>
      <c r="I49" s="32"/>
      <c r="J49" s="32"/>
      <c r="K49" s="32"/>
      <c r="L49" s="32"/>
      <c r="M49" s="12"/>
      <c r="N49" s="12"/>
      <c r="O49" s="33"/>
    </row>
    <row r="50" spans="1:15" s="34" customFormat="1" ht="12.75">
      <c r="A50" s="35"/>
      <c r="B50" s="31"/>
      <c r="C50" s="36"/>
      <c r="D50" s="36"/>
      <c r="E50" s="37"/>
      <c r="F50" s="39">
        <v>100</v>
      </c>
      <c r="G50" s="31"/>
      <c r="H50" s="32"/>
      <c r="I50" s="32"/>
      <c r="J50" s="32"/>
      <c r="K50" s="32"/>
      <c r="L50" s="32"/>
      <c r="M50" s="12"/>
      <c r="N50" s="12"/>
      <c r="O50" s="33"/>
    </row>
    <row r="51" spans="1:15" s="34" customFormat="1" ht="12.75">
      <c r="A51" s="35"/>
      <c r="B51" s="31"/>
      <c r="C51" s="36"/>
      <c r="D51" s="36"/>
      <c r="E51" s="37"/>
      <c r="F51" s="39">
        <v>300</v>
      </c>
      <c r="G51" s="31"/>
      <c r="H51" s="32"/>
      <c r="I51" s="32"/>
      <c r="J51" s="32"/>
      <c r="K51" s="32"/>
      <c r="L51" s="32"/>
      <c r="M51" s="12"/>
      <c r="N51" s="12"/>
      <c r="O51" s="33"/>
    </row>
    <row r="52" spans="1:15" s="34" customFormat="1" ht="12.75">
      <c r="A52" s="35"/>
      <c r="B52" s="31"/>
      <c r="C52" s="36"/>
      <c r="D52" s="36"/>
      <c r="E52" s="37"/>
      <c r="F52" s="42">
        <f>F47*F48*F49/F50/F51</f>
        <v>0.5301000000000001</v>
      </c>
      <c r="G52" s="31"/>
      <c r="H52" s="32"/>
      <c r="I52" s="32"/>
      <c r="J52" s="32"/>
      <c r="K52" s="32"/>
      <c r="L52" s="32"/>
      <c r="M52" s="12"/>
      <c r="N52" s="12"/>
      <c r="O52" s="33"/>
    </row>
    <row r="53" spans="1:15" s="34" customFormat="1" ht="12.75">
      <c r="A53" s="35"/>
      <c r="B53" s="31"/>
      <c r="C53" s="36"/>
      <c r="D53" s="36"/>
      <c r="E53" s="37"/>
      <c r="F53" s="37"/>
      <c r="G53" s="31"/>
      <c r="H53" s="32"/>
      <c r="I53" s="32"/>
      <c r="J53" s="32"/>
      <c r="K53" s="32"/>
      <c r="L53" s="32"/>
      <c r="M53" s="12"/>
      <c r="N53" s="12"/>
      <c r="O53" s="33"/>
    </row>
    <row r="54" spans="1:15" s="34" customFormat="1" ht="12.75">
      <c r="A54" s="35"/>
      <c r="B54" s="31"/>
      <c r="C54" s="36"/>
      <c r="D54" s="36"/>
      <c r="E54" s="37"/>
      <c r="F54" s="43">
        <f>SUM(F45,F52)</f>
        <v>1.9028333333333336</v>
      </c>
      <c r="G54" s="31"/>
      <c r="H54" s="32"/>
      <c r="I54" s="32"/>
      <c r="J54" s="32"/>
      <c r="K54" s="32"/>
      <c r="L54" s="32"/>
      <c r="M54" s="12"/>
      <c r="N54" s="12"/>
      <c r="O54" s="33"/>
    </row>
    <row r="55" spans="1:15" s="34" customFormat="1" ht="12.75">
      <c r="A55" s="35"/>
      <c r="B55" s="31"/>
      <c r="C55" s="36"/>
      <c r="D55" s="36"/>
      <c r="E55" s="37"/>
      <c r="F55" s="37"/>
      <c r="G55" s="31"/>
      <c r="H55" s="32"/>
      <c r="I55" s="32"/>
      <c r="J55" s="32"/>
      <c r="K55" s="32"/>
      <c r="L55" s="32"/>
      <c r="M55" s="12"/>
      <c r="N55" s="12"/>
      <c r="O55" s="33"/>
    </row>
    <row r="56" spans="1:15" s="34" customFormat="1" ht="12.75">
      <c r="A56" s="35"/>
      <c r="B56" s="31"/>
      <c r="C56" s="36"/>
      <c r="D56" s="36"/>
      <c r="E56" s="37"/>
      <c r="F56" s="37"/>
      <c r="G56" s="31"/>
      <c r="H56" s="32"/>
      <c r="I56" s="32"/>
      <c r="J56" s="32"/>
      <c r="K56" s="32"/>
      <c r="L56" s="32"/>
      <c r="M56" s="12"/>
      <c r="N56" s="12"/>
      <c r="O56" s="33"/>
    </row>
    <row r="57" spans="1:15" s="34" customFormat="1" ht="12.75">
      <c r="A57" s="35"/>
      <c r="B57" s="31"/>
      <c r="C57" s="36"/>
      <c r="D57" s="36"/>
      <c r="E57" s="37"/>
      <c r="F57" s="44">
        <f>SUM(F37,F54)</f>
        <v>990.7435666666667</v>
      </c>
      <c r="G57" s="31"/>
      <c r="H57" s="32"/>
      <c r="I57" s="32"/>
      <c r="J57" s="32"/>
      <c r="K57" s="32"/>
      <c r="L57" s="32"/>
      <c r="M57" s="12"/>
      <c r="N57" s="12"/>
      <c r="O57" s="33"/>
    </row>
    <row r="58" spans="1:15" s="34" customFormat="1" ht="12.75">
      <c r="A58" s="35"/>
      <c r="B58" s="31"/>
      <c r="C58" s="36"/>
      <c r="D58" s="36"/>
      <c r="E58" s="37"/>
      <c r="F58" s="37"/>
      <c r="G58" s="31"/>
      <c r="H58" s="32"/>
      <c r="I58" s="32"/>
      <c r="J58" s="32"/>
      <c r="K58" s="32"/>
      <c r="L58" s="32"/>
      <c r="M58" s="12"/>
      <c r="N58" s="12"/>
      <c r="O58" s="33"/>
    </row>
    <row r="59" spans="1:15" s="34" customFormat="1" ht="12.75">
      <c r="A59" s="35"/>
      <c r="B59" s="31"/>
      <c r="C59" s="36"/>
      <c r="D59" s="36"/>
      <c r="E59" s="37"/>
      <c r="F59" s="37"/>
      <c r="G59" s="31"/>
      <c r="H59" s="32"/>
      <c r="I59" s="32"/>
      <c r="J59" s="32"/>
      <c r="K59" s="32"/>
      <c r="L59" s="32"/>
      <c r="M59" s="12"/>
      <c r="N59" s="12"/>
      <c r="O59" s="33"/>
    </row>
    <row r="60" spans="1:15" s="34" customFormat="1" ht="12.75">
      <c r="A60" s="35"/>
      <c r="B60" s="31"/>
      <c r="E60" s="32"/>
      <c r="F60" s="32"/>
      <c r="G60" s="31"/>
      <c r="H60" s="32"/>
      <c r="I60" s="32"/>
      <c r="J60" s="32"/>
      <c r="K60" s="32"/>
      <c r="L60" s="32"/>
      <c r="M60" s="12"/>
      <c r="N60" s="12"/>
      <c r="O60" s="33"/>
    </row>
    <row r="61" spans="1:15" s="34" customFormat="1" ht="12.75">
      <c r="A61" s="35"/>
      <c r="B61" s="31"/>
      <c r="E61" s="32"/>
      <c r="F61" s="32"/>
      <c r="G61" s="31"/>
      <c r="H61" s="32"/>
      <c r="I61" s="32"/>
      <c r="J61" s="32"/>
      <c r="K61" s="32"/>
      <c r="L61" s="32"/>
      <c r="M61" s="12"/>
      <c r="N61" s="12"/>
      <c r="O61" s="33"/>
    </row>
    <row r="62" spans="1:15" s="34" customFormat="1" ht="12.75">
      <c r="A62" s="35"/>
      <c r="B62" s="31"/>
      <c r="E62" s="32"/>
      <c r="F62" s="32"/>
      <c r="G62" s="31"/>
      <c r="H62" s="32"/>
      <c r="I62" s="32"/>
      <c r="J62" s="32"/>
      <c r="K62" s="32"/>
      <c r="L62" s="32"/>
      <c r="M62" s="32"/>
      <c r="N62" s="32"/>
      <c r="O62" s="33"/>
    </row>
    <row r="63" spans="1:15" s="34" customFormat="1" ht="12.75">
      <c r="A63" s="35"/>
      <c r="B63" s="31"/>
      <c r="E63" s="32"/>
      <c r="F63" s="32"/>
      <c r="G63" s="31"/>
      <c r="H63" s="32"/>
      <c r="I63" s="32"/>
      <c r="J63" s="32"/>
      <c r="K63" s="32"/>
      <c r="L63" s="32"/>
      <c r="M63" s="32"/>
      <c r="N63" s="32"/>
      <c r="O63" s="33"/>
    </row>
    <row r="64" spans="1:15" s="34" customFormat="1" ht="12.75">
      <c r="A64" s="35"/>
      <c r="B64" s="31"/>
      <c r="E64" s="32"/>
      <c r="F64" s="32"/>
      <c r="G64" s="31"/>
      <c r="H64" s="32"/>
      <c r="I64" s="32"/>
      <c r="J64" s="32"/>
      <c r="K64" s="32"/>
      <c r="L64" s="32"/>
      <c r="M64" s="32"/>
      <c r="N64" s="32"/>
      <c r="O64" s="33"/>
    </row>
    <row r="65" spans="1:15" s="34" customFormat="1" ht="12.75">
      <c r="A65" s="35"/>
      <c r="B65" s="31"/>
      <c r="E65" s="32"/>
      <c r="F65" s="32"/>
      <c r="G65" s="31"/>
      <c r="H65" s="32"/>
      <c r="I65" s="32"/>
      <c r="J65" s="32"/>
      <c r="K65" s="32"/>
      <c r="L65" s="32"/>
      <c r="M65" s="32"/>
      <c r="N65" s="32"/>
      <c r="O65" s="33"/>
    </row>
    <row r="66" spans="1:15" s="34" customFormat="1" ht="12.75">
      <c r="A66" s="35"/>
      <c r="B66" s="31"/>
      <c r="E66" s="32"/>
      <c r="F66" s="32"/>
      <c r="G66" s="31"/>
      <c r="H66" s="32"/>
      <c r="I66" s="32"/>
      <c r="J66" s="32"/>
      <c r="K66" s="32"/>
      <c r="L66" s="32"/>
      <c r="M66" s="32"/>
      <c r="N66" s="32"/>
      <c r="O66" s="33"/>
    </row>
    <row r="67" spans="1:15" s="34" customFormat="1" ht="12.75">
      <c r="A67" s="35"/>
      <c r="B67" s="31"/>
      <c r="E67" s="32"/>
      <c r="F67" s="32"/>
      <c r="G67" s="31"/>
      <c r="H67" s="32"/>
      <c r="I67" s="32"/>
      <c r="J67" s="32"/>
      <c r="K67" s="32"/>
      <c r="L67" s="32"/>
      <c r="M67" s="32"/>
      <c r="N67" s="32"/>
      <c r="O67" s="33"/>
    </row>
    <row r="68" spans="1:15" s="34" customFormat="1" ht="12.75">
      <c r="A68" s="35"/>
      <c r="B68" s="31"/>
      <c r="E68" s="32"/>
      <c r="F68" s="32"/>
      <c r="G68" s="31"/>
      <c r="H68" s="32"/>
      <c r="I68" s="32"/>
      <c r="J68" s="32"/>
      <c r="K68" s="32"/>
      <c r="L68" s="32"/>
      <c r="M68" s="32"/>
      <c r="N68" s="32"/>
      <c r="O68" s="33"/>
    </row>
    <row r="69" spans="1:15" s="34" customFormat="1" ht="12.75">
      <c r="A69" s="35"/>
      <c r="B69" s="31"/>
      <c r="E69" s="32"/>
      <c r="F69" s="32"/>
      <c r="G69" s="31"/>
      <c r="H69" s="32"/>
      <c r="I69" s="32"/>
      <c r="J69" s="32"/>
      <c r="K69" s="32"/>
      <c r="L69" s="32"/>
      <c r="M69" s="32"/>
      <c r="N69" s="32"/>
      <c r="O69" s="33"/>
    </row>
    <row r="70" spans="1:15" s="34" customFormat="1" ht="12.75">
      <c r="A70" s="35"/>
      <c r="B70" s="31"/>
      <c r="E70" s="32"/>
      <c r="F70" s="32"/>
      <c r="G70" s="31"/>
      <c r="H70" s="32"/>
      <c r="I70" s="32"/>
      <c r="J70" s="32"/>
      <c r="K70" s="32"/>
      <c r="L70" s="32"/>
      <c r="M70" s="32"/>
      <c r="N70" s="32"/>
      <c r="O70" s="33"/>
    </row>
    <row r="71" spans="1:15" s="34" customFormat="1" ht="12.75">
      <c r="A71" s="35"/>
      <c r="B71" s="31"/>
      <c r="E71" s="32"/>
      <c r="F71" s="32"/>
      <c r="G71" s="31"/>
      <c r="H71" s="32"/>
      <c r="I71" s="32"/>
      <c r="J71" s="32"/>
      <c r="K71" s="32"/>
      <c r="L71" s="32"/>
      <c r="M71" s="32"/>
      <c r="N71" s="32"/>
      <c r="O71" s="33"/>
    </row>
    <row r="72" spans="1:15" s="34" customFormat="1" ht="12.75">
      <c r="A72" s="35"/>
      <c r="B72" s="31"/>
      <c r="E72" s="32"/>
      <c r="F72" s="32"/>
      <c r="G72" s="31"/>
      <c r="H72" s="32"/>
      <c r="I72" s="32"/>
      <c r="J72" s="32"/>
      <c r="K72" s="32"/>
      <c r="L72" s="32"/>
      <c r="M72" s="32"/>
      <c r="N72" s="32"/>
      <c r="O72" s="33"/>
    </row>
    <row r="73" spans="1:15" s="34" customFormat="1" ht="12.75">
      <c r="A73" s="35"/>
      <c r="B73" s="31"/>
      <c r="E73" s="32"/>
      <c r="F73" s="32"/>
      <c r="G73" s="31"/>
      <c r="H73" s="32"/>
      <c r="I73" s="32"/>
      <c r="J73" s="32"/>
      <c r="K73" s="32"/>
      <c r="L73" s="32"/>
      <c r="M73" s="32"/>
      <c r="N73" s="32"/>
      <c r="O73" s="33"/>
    </row>
    <row r="74" spans="1:15" s="34" customFormat="1" ht="12.75">
      <c r="A74" s="35"/>
      <c r="B74" s="31"/>
      <c r="E74" s="32"/>
      <c r="F74" s="32"/>
      <c r="G74" s="31"/>
      <c r="H74" s="32"/>
      <c r="I74" s="32"/>
      <c r="J74" s="32"/>
      <c r="K74" s="32"/>
      <c r="L74" s="32"/>
      <c r="M74" s="32"/>
      <c r="N74" s="32"/>
      <c r="O74" s="33"/>
    </row>
    <row r="75" spans="1:15" s="34" customFormat="1" ht="12.75">
      <c r="A75" s="35"/>
      <c r="B75" s="31"/>
      <c r="E75" s="32"/>
      <c r="F75" s="32"/>
      <c r="G75" s="31"/>
      <c r="H75" s="32"/>
      <c r="I75" s="32"/>
      <c r="J75" s="32"/>
      <c r="K75" s="32"/>
      <c r="L75" s="32"/>
      <c r="M75" s="32"/>
      <c r="N75" s="32"/>
      <c r="O75" s="33"/>
    </row>
    <row r="76" spans="1:15" s="34" customFormat="1" ht="12.75">
      <c r="A76" s="35"/>
      <c r="B76" s="31"/>
      <c r="E76" s="32"/>
      <c r="F76" s="32"/>
      <c r="G76" s="31"/>
      <c r="H76" s="32"/>
      <c r="I76" s="32"/>
      <c r="J76" s="32"/>
      <c r="K76" s="32"/>
      <c r="L76" s="32"/>
      <c r="M76" s="32"/>
      <c r="N76" s="32"/>
      <c r="O76" s="33"/>
    </row>
    <row r="77" spans="1:15" s="34" customFormat="1" ht="12.75">
      <c r="A77" s="35"/>
      <c r="B77" s="31"/>
      <c r="E77" s="32"/>
      <c r="F77" s="32"/>
      <c r="G77" s="31"/>
      <c r="H77" s="32"/>
      <c r="I77" s="32"/>
      <c r="J77" s="32"/>
      <c r="K77" s="32"/>
      <c r="L77" s="32"/>
      <c r="M77" s="32"/>
      <c r="N77" s="32"/>
      <c r="O77" s="33"/>
    </row>
    <row r="78" spans="1:15" s="34" customFormat="1" ht="12.75">
      <c r="A78" s="35"/>
      <c r="B78" s="31"/>
      <c r="E78" s="32"/>
      <c r="F78" s="32"/>
      <c r="G78" s="31"/>
      <c r="H78" s="32"/>
      <c r="I78" s="32"/>
      <c r="J78" s="32"/>
      <c r="K78" s="32"/>
      <c r="L78" s="32"/>
      <c r="M78" s="32"/>
      <c r="N78" s="32"/>
      <c r="O78" s="33"/>
    </row>
    <row r="79" spans="1:15" s="34" customFormat="1" ht="12.75">
      <c r="A79" s="35"/>
      <c r="B79" s="31"/>
      <c r="E79" s="32"/>
      <c r="F79" s="32"/>
      <c r="G79" s="31"/>
      <c r="H79" s="32"/>
      <c r="I79" s="32"/>
      <c r="J79" s="32"/>
      <c r="K79" s="32"/>
      <c r="L79" s="32"/>
      <c r="M79" s="32"/>
      <c r="N79" s="32"/>
      <c r="O79" s="33"/>
    </row>
    <row r="80" spans="1:15" s="34" customFormat="1" ht="12.75">
      <c r="A80" s="35"/>
      <c r="B80" s="31"/>
      <c r="E80" s="32"/>
      <c r="F80" s="32"/>
      <c r="G80" s="31"/>
      <c r="H80" s="32"/>
      <c r="I80" s="32"/>
      <c r="J80" s="32"/>
      <c r="K80" s="32"/>
      <c r="L80" s="32"/>
      <c r="M80" s="32"/>
      <c r="N80" s="32"/>
      <c r="O80" s="33"/>
    </row>
    <row r="81" spans="1:15" s="34" customFormat="1" ht="12.75">
      <c r="A81" s="35"/>
      <c r="B81" s="31"/>
      <c r="E81" s="32"/>
      <c r="F81" s="32"/>
      <c r="G81" s="31"/>
      <c r="H81" s="32"/>
      <c r="I81" s="32"/>
      <c r="J81" s="32"/>
      <c r="K81" s="32"/>
      <c r="L81" s="32"/>
      <c r="M81" s="32"/>
      <c r="N81" s="32"/>
      <c r="O81" s="33"/>
    </row>
    <row r="82" spans="1:15" s="34" customFormat="1" ht="12.75">
      <c r="A82" s="35"/>
      <c r="B82" s="31"/>
      <c r="E82" s="32"/>
      <c r="F82" s="32"/>
      <c r="G82" s="31"/>
      <c r="H82" s="32"/>
      <c r="I82" s="32"/>
      <c r="J82" s="32"/>
      <c r="K82" s="32"/>
      <c r="L82" s="32"/>
      <c r="M82" s="32"/>
      <c r="N82" s="32"/>
      <c r="O82" s="33"/>
    </row>
    <row r="83" spans="1:15" s="34" customFormat="1" ht="12.75">
      <c r="A83" s="35"/>
      <c r="B83" s="31"/>
      <c r="E83" s="32"/>
      <c r="F83" s="32"/>
      <c r="G83" s="31"/>
      <c r="H83" s="32"/>
      <c r="I83" s="32"/>
      <c r="J83" s="32"/>
      <c r="K83" s="32"/>
      <c r="L83" s="32"/>
      <c r="M83" s="32"/>
      <c r="N83" s="32"/>
      <c r="O83" s="33"/>
    </row>
    <row r="84" spans="1:15" s="34" customFormat="1" ht="12.75">
      <c r="A84" s="35"/>
      <c r="B84" s="31"/>
      <c r="E84" s="32"/>
      <c r="F84" s="32"/>
      <c r="G84" s="31"/>
      <c r="H84" s="32"/>
      <c r="I84" s="32"/>
      <c r="J84" s="32"/>
      <c r="K84" s="32"/>
      <c r="L84" s="32"/>
      <c r="M84" s="32"/>
      <c r="N84" s="32"/>
      <c r="O84" s="33"/>
    </row>
    <row r="85" spans="1:15" s="34" customFormat="1" ht="12.75">
      <c r="A85" s="35"/>
      <c r="B85" s="31"/>
      <c r="E85" s="32"/>
      <c r="F85" s="32"/>
      <c r="G85" s="31"/>
      <c r="H85" s="32"/>
      <c r="I85" s="32"/>
      <c r="J85" s="32"/>
      <c r="K85" s="32"/>
      <c r="L85" s="32"/>
      <c r="M85" s="32"/>
      <c r="N85" s="32"/>
      <c r="O85" s="33"/>
    </row>
    <row r="86" spans="1:15" s="34" customFormat="1" ht="12.75">
      <c r="A86" s="35"/>
      <c r="B86" s="31"/>
      <c r="E86" s="32"/>
      <c r="F86" s="32"/>
      <c r="G86" s="31"/>
      <c r="H86" s="32"/>
      <c r="I86" s="32"/>
      <c r="J86" s="32"/>
      <c r="K86" s="32"/>
      <c r="L86" s="32"/>
      <c r="M86" s="32"/>
      <c r="N86" s="32"/>
      <c r="O86" s="33"/>
    </row>
    <row r="87" spans="1:15" s="34" customFormat="1" ht="12.75">
      <c r="A87" s="35"/>
      <c r="B87" s="31"/>
      <c r="E87" s="32"/>
      <c r="F87" s="32"/>
      <c r="G87" s="31"/>
      <c r="H87" s="32"/>
      <c r="I87" s="32"/>
      <c r="J87" s="32"/>
      <c r="K87" s="32"/>
      <c r="L87" s="32"/>
      <c r="M87" s="32"/>
      <c r="N87" s="32"/>
      <c r="O87" s="33"/>
    </row>
    <row r="88" spans="1:15" s="34" customFormat="1" ht="12.75">
      <c r="A88" s="35"/>
      <c r="B88" s="31"/>
      <c r="E88" s="32"/>
      <c r="F88" s="32"/>
      <c r="G88" s="31"/>
      <c r="H88" s="32"/>
      <c r="I88" s="32"/>
      <c r="J88" s="32"/>
      <c r="K88" s="32"/>
      <c r="L88" s="32"/>
      <c r="M88" s="32"/>
      <c r="N88" s="32"/>
      <c r="O88" s="33"/>
    </row>
    <row r="89" spans="1:15" s="34" customFormat="1" ht="12.75">
      <c r="A89" s="35"/>
      <c r="B89" s="31"/>
      <c r="E89" s="32"/>
      <c r="F89" s="32"/>
      <c r="G89" s="31"/>
      <c r="H89" s="32"/>
      <c r="I89" s="32"/>
      <c r="J89" s="32"/>
      <c r="K89" s="32"/>
      <c r="L89" s="32"/>
      <c r="M89" s="32"/>
      <c r="N89" s="32"/>
      <c r="O89" s="33"/>
    </row>
    <row r="90" spans="1:15" s="34" customFormat="1" ht="12.75">
      <c r="A90" s="35"/>
      <c r="B90" s="31"/>
      <c r="E90" s="32"/>
      <c r="F90" s="32"/>
      <c r="G90" s="31"/>
      <c r="H90" s="32"/>
      <c r="I90" s="32"/>
      <c r="J90" s="32"/>
      <c r="K90" s="32"/>
      <c r="L90" s="32"/>
      <c r="M90" s="32"/>
      <c r="N90" s="32"/>
      <c r="O90" s="33"/>
    </row>
    <row r="91" spans="1:15" s="34" customFormat="1" ht="12.75">
      <c r="A91" s="35"/>
      <c r="B91" s="31"/>
      <c r="E91" s="32"/>
      <c r="F91" s="32"/>
      <c r="G91" s="31"/>
      <c r="H91" s="32"/>
      <c r="I91" s="32"/>
      <c r="J91" s="32"/>
      <c r="K91" s="32"/>
      <c r="L91" s="32"/>
      <c r="M91" s="32"/>
      <c r="N91" s="32"/>
      <c r="O91" s="33"/>
    </row>
    <row r="92" spans="1:15" s="34" customFormat="1" ht="12.75">
      <c r="A92" s="35"/>
      <c r="B92" s="31"/>
      <c r="E92" s="32"/>
      <c r="F92" s="32"/>
      <c r="G92" s="31"/>
      <c r="H92" s="32"/>
      <c r="I92" s="32"/>
      <c r="J92" s="32"/>
      <c r="K92" s="32"/>
      <c r="L92" s="32"/>
      <c r="M92" s="32"/>
      <c r="N92" s="32"/>
      <c r="O92" s="33"/>
    </row>
    <row r="93" spans="1:15" s="34" customFormat="1" ht="12.75">
      <c r="A93" s="35"/>
      <c r="B93" s="31"/>
      <c r="E93" s="32"/>
      <c r="F93" s="32"/>
      <c r="G93" s="31"/>
      <c r="H93" s="32"/>
      <c r="I93" s="32"/>
      <c r="J93" s="32"/>
      <c r="K93" s="32"/>
      <c r="L93" s="32"/>
      <c r="M93" s="32"/>
      <c r="N93" s="32"/>
      <c r="O93" s="33"/>
    </row>
    <row r="94" spans="1:15" s="34" customFormat="1" ht="12.75">
      <c r="A94" s="35"/>
      <c r="B94" s="31"/>
      <c r="E94" s="32"/>
      <c r="F94" s="32"/>
      <c r="G94" s="31"/>
      <c r="H94" s="32"/>
      <c r="I94" s="32"/>
      <c r="J94" s="32"/>
      <c r="K94" s="32"/>
      <c r="L94" s="32"/>
      <c r="M94" s="32"/>
      <c r="N94" s="32"/>
      <c r="O94" s="33"/>
    </row>
    <row r="95" spans="1:15" s="34" customFormat="1" ht="12.75">
      <c r="A95" s="35"/>
      <c r="B95" s="31"/>
      <c r="E95" s="32"/>
      <c r="F95" s="32"/>
      <c r="G95" s="31"/>
      <c r="H95" s="32"/>
      <c r="I95" s="32"/>
      <c r="J95" s="32"/>
      <c r="K95" s="32"/>
      <c r="L95" s="32"/>
      <c r="M95" s="32"/>
      <c r="N95" s="32"/>
      <c r="O95" s="33"/>
    </row>
    <row r="96" spans="1:15" s="34" customFormat="1" ht="12.75">
      <c r="A96" s="35"/>
      <c r="B96" s="31"/>
      <c r="E96" s="32"/>
      <c r="F96" s="32"/>
      <c r="G96" s="31"/>
      <c r="H96" s="32"/>
      <c r="I96" s="32"/>
      <c r="J96" s="32"/>
      <c r="K96" s="32"/>
      <c r="L96" s="32"/>
      <c r="M96" s="32"/>
      <c r="N96" s="32"/>
      <c r="O96" s="33"/>
    </row>
    <row r="97" spans="1:15" s="34" customFormat="1" ht="12.75">
      <c r="A97" s="35"/>
      <c r="B97" s="31"/>
      <c r="E97" s="32"/>
      <c r="F97" s="32"/>
      <c r="G97" s="31"/>
      <c r="H97" s="32"/>
      <c r="I97" s="32"/>
      <c r="J97" s="32"/>
      <c r="K97" s="32"/>
      <c r="L97" s="32"/>
      <c r="M97" s="32"/>
      <c r="N97" s="32"/>
      <c r="O97" s="33"/>
    </row>
    <row r="98" spans="1:15" s="34" customFormat="1" ht="12.75">
      <c r="A98" s="35"/>
      <c r="B98" s="31"/>
      <c r="E98" s="32"/>
      <c r="F98" s="32"/>
      <c r="G98" s="31"/>
      <c r="H98" s="32"/>
      <c r="I98" s="32"/>
      <c r="J98" s="32"/>
      <c r="K98" s="32"/>
      <c r="L98" s="32"/>
      <c r="M98" s="32"/>
      <c r="N98" s="32"/>
      <c r="O98" s="33"/>
    </row>
    <row r="99" spans="1:15" s="34" customFormat="1" ht="12.75">
      <c r="A99" s="35"/>
      <c r="B99" s="31"/>
      <c r="E99" s="32"/>
      <c r="F99" s="32"/>
      <c r="G99" s="31"/>
      <c r="H99" s="32"/>
      <c r="I99" s="32"/>
      <c r="J99" s="32"/>
      <c r="K99" s="32"/>
      <c r="L99" s="32"/>
      <c r="M99" s="32"/>
      <c r="N99" s="32"/>
      <c r="O99" s="33"/>
    </row>
    <row r="100" spans="1:15" s="34" customFormat="1" ht="12.75">
      <c r="A100" s="35"/>
      <c r="B100" s="31"/>
      <c r="E100" s="32"/>
      <c r="F100" s="32"/>
      <c r="G100" s="31"/>
      <c r="H100" s="32"/>
      <c r="I100" s="32"/>
      <c r="J100" s="32"/>
      <c r="K100" s="32"/>
      <c r="L100" s="32"/>
      <c r="M100" s="32"/>
      <c r="N100" s="32"/>
      <c r="O100" s="33"/>
    </row>
    <row r="101" spans="1:15" s="34" customFormat="1" ht="12.75">
      <c r="A101" s="35"/>
      <c r="B101" s="31"/>
      <c r="E101" s="32"/>
      <c r="F101" s="32"/>
      <c r="G101" s="31"/>
      <c r="H101" s="32"/>
      <c r="I101" s="32"/>
      <c r="J101" s="32"/>
      <c r="K101" s="32"/>
      <c r="L101" s="32"/>
      <c r="M101" s="32"/>
      <c r="N101" s="32"/>
      <c r="O101" s="33"/>
    </row>
    <row r="102" spans="1:15" s="34" customFormat="1" ht="12.75">
      <c r="A102" s="35"/>
      <c r="B102" s="31"/>
      <c r="E102" s="32"/>
      <c r="F102" s="32"/>
      <c r="G102" s="31"/>
      <c r="H102" s="32"/>
      <c r="I102" s="32"/>
      <c r="J102" s="32"/>
      <c r="K102" s="32"/>
      <c r="L102" s="32"/>
      <c r="M102" s="32"/>
      <c r="N102" s="32"/>
      <c r="O102" s="33"/>
    </row>
    <row r="103" spans="1:15" s="34" customFormat="1" ht="12.75">
      <c r="A103" s="35"/>
      <c r="B103" s="31"/>
      <c r="E103" s="32"/>
      <c r="F103" s="32"/>
      <c r="G103" s="31"/>
      <c r="H103" s="32"/>
      <c r="I103" s="32"/>
      <c r="J103" s="32"/>
      <c r="K103" s="32"/>
      <c r="L103" s="32"/>
      <c r="M103" s="32"/>
      <c r="N103" s="32"/>
      <c r="O103" s="33"/>
    </row>
    <row r="104" spans="1:15" s="34" customFormat="1" ht="12.75">
      <c r="A104" s="35"/>
      <c r="B104" s="31"/>
      <c r="E104" s="32"/>
      <c r="F104" s="32"/>
      <c r="G104" s="31"/>
      <c r="H104" s="32"/>
      <c r="I104" s="32"/>
      <c r="J104" s="32"/>
      <c r="K104" s="32"/>
      <c r="L104" s="32"/>
      <c r="M104" s="32"/>
      <c r="N104" s="32"/>
      <c r="O104" s="33"/>
    </row>
    <row r="105" spans="1:15" s="34" customFormat="1" ht="12.75">
      <c r="A105" s="35"/>
      <c r="B105" s="31"/>
      <c r="E105" s="32"/>
      <c r="F105" s="32"/>
      <c r="G105" s="31"/>
      <c r="H105" s="32"/>
      <c r="I105" s="32"/>
      <c r="J105" s="32"/>
      <c r="K105" s="32"/>
      <c r="L105" s="32"/>
      <c r="M105" s="32"/>
      <c r="N105" s="32"/>
      <c r="O105" s="33"/>
    </row>
    <row r="106" spans="1:15" s="34" customFormat="1" ht="12.75">
      <c r="A106" s="35"/>
      <c r="B106" s="31"/>
      <c r="E106" s="32"/>
      <c r="F106" s="32"/>
      <c r="G106" s="31"/>
      <c r="H106" s="32"/>
      <c r="I106" s="32"/>
      <c r="J106" s="32"/>
      <c r="K106" s="32"/>
      <c r="L106" s="32"/>
      <c r="M106" s="32"/>
      <c r="N106" s="32"/>
      <c r="O106" s="33"/>
    </row>
    <row r="107" spans="1:15" s="34" customFormat="1" ht="12.75">
      <c r="A107" s="35"/>
      <c r="B107" s="31"/>
      <c r="E107" s="32"/>
      <c r="F107" s="32"/>
      <c r="G107" s="31"/>
      <c r="H107" s="32"/>
      <c r="I107" s="32"/>
      <c r="J107" s="32"/>
      <c r="K107" s="32"/>
      <c r="L107" s="32"/>
      <c r="M107" s="32"/>
      <c r="N107" s="32"/>
      <c r="O107" s="33"/>
    </row>
    <row r="108" spans="1:15" s="34" customFormat="1" ht="12.75">
      <c r="A108" s="35"/>
      <c r="B108" s="31"/>
      <c r="E108" s="32"/>
      <c r="F108" s="32"/>
      <c r="G108" s="31"/>
      <c r="H108" s="32"/>
      <c r="I108" s="32"/>
      <c r="J108" s="32"/>
      <c r="K108" s="32"/>
      <c r="L108" s="32"/>
      <c r="M108" s="32"/>
      <c r="N108" s="32"/>
      <c r="O108" s="33"/>
    </row>
    <row r="109" spans="1:15" s="34" customFormat="1" ht="12.75">
      <c r="A109" s="35"/>
      <c r="B109" s="31"/>
      <c r="E109" s="32"/>
      <c r="F109" s="32"/>
      <c r="G109" s="31"/>
      <c r="H109" s="32"/>
      <c r="I109" s="32"/>
      <c r="J109" s="32"/>
      <c r="K109" s="32"/>
      <c r="L109" s="32"/>
      <c r="M109" s="32"/>
      <c r="N109" s="32"/>
      <c r="O109" s="33"/>
    </row>
    <row r="110" spans="1:15" s="34" customFormat="1" ht="12.75">
      <c r="A110" s="35"/>
      <c r="B110" s="31"/>
      <c r="E110" s="32"/>
      <c r="F110" s="32"/>
      <c r="G110" s="31"/>
      <c r="H110" s="32"/>
      <c r="I110" s="32"/>
      <c r="J110" s="32"/>
      <c r="K110" s="32"/>
      <c r="L110" s="32"/>
      <c r="M110" s="32"/>
      <c r="N110" s="32"/>
      <c r="O110" s="33"/>
    </row>
    <row r="111" spans="1:15" s="34" customFormat="1" ht="12.75">
      <c r="A111" s="35"/>
      <c r="B111" s="31"/>
      <c r="E111" s="32"/>
      <c r="F111" s="32"/>
      <c r="G111" s="31"/>
      <c r="H111" s="32"/>
      <c r="I111" s="32"/>
      <c r="J111" s="32"/>
      <c r="K111" s="32"/>
      <c r="L111" s="32"/>
      <c r="M111" s="32"/>
      <c r="N111" s="32"/>
      <c r="O111" s="33"/>
    </row>
    <row r="112" spans="1:15" s="34" customFormat="1" ht="12.75">
      <c r="A112" s="35"/>
      <c r="B112" s="31"/>
      <c r="E112" s="32"/>
      <c r="F112" s="32"/>
      <c r="G112" s="31"/>
      <c r="H112" s="32"/>
      <c r="I112" s="32"/>
      <c r="J112" s="32"/>
      <c r="K112" s="32"/>
      <c r="L112" s="32"/>
      <c r="M112" s="32"/>
      <c r="N112" s="32"/>
      <c r="O112" s="33"/>
    </row>
    <row r="113" spans="1:15" s="34" customFormat="1" ht="12.75">
      <c r="A113" s="35"/>
      <c r="B113" s="31"/>
      <c r="E113" s="32"/>
      <c r="F113" s="32"/>
      <c r="G113" s="31"/>
      <c r="H113" s="32"/>
      <c r="I113" s="32"/>
      <c r="J113" s="32"/>
      <c r="K113" s="32"/>
      <c r="L113" s="32"/>
      <c r="M113" s="32"/>
      <c r="N113" s="32"/>
      <c r="O113" s="33"/>
    </row>
    <row r="114" spans="1:15" s="34" customFormat="1" ht="12.75">
      <c r="A114" s="35"/>
      <c r="B114" s="31"/>
      <c r="E114" s="32"/>
      <c r="F114" s="32"/>
      <c r="G114" s="31"/>
      <c r="H114" s="32"/>
      <c r="I114" s="32"/>
      <c r="J114" s="32"/>
      <c r="K114" s="32"/>
      <c r="L114" s="32"/>
      <c r="M114" s="32"/>
      <c r="N114" s="32"/>
      <c r="O114" s="33"/>
    </row>
    <row r="115" spans="1:15" s="34" customFormat="1" ht="12.75">
      <c r="A115" s="35"/>
      <c r="B115" s="31"/>
      <c r="E115" s="32"/>
      <c r="F115" s="32"/>
      <c r="G115" s="31"/>
      <c r="H115" s="32"/>
      <c r="I115" s="32"/>
      <c r="J115" s="32"/>
      <c r="K115" s="32"/>
      <c r="L115" s="32"/>
      <c r="M115" s="32"/>
      <c r="N115" s="32"/>
      <c r="O115" s="33"/>
    </row>
    <row r="116" spans="1:15" s="34" customFormat="1" ht="12.75">
      <c r="A116" s="35"/>
      <c r="B116" s="31"/>
      <c r="E116" s="32"/>
      <c r="F116" s="32"/>
      <c r="G116" s="31"/>
      <c r="H116" s="32"/>
      <c r="I116" s="32"/>
      <c r="J116" s="32"/>
      <c r="K116" s="32"/>
      <c r="L116" s="32"/>
      <c r="M116" s="32"/>
      <c r="N116" s="32"/>
      <c r="O116" s="33"/>
    </row>
    <row r="117" spans="1:15" s="34" customFormat="1" ht="12.75">
      <c r="A117" s="35"/>
      <c r="B117" s="31"/>
      <c r="E117" s="32"/>
      <c r="F117" s="32"/>
      <c r="G117" s="31"/>
      <c r="H117" s="32"/>
      <c r="I117" s="32"/>
      <c r="J117" s="32"/>
      <c r="K117" s="32"/>
      <c r="L117" s="32"/>
      <c r="M117" s="32"/>
      <c r="N117" s="32"/>
      <c r="O117" s="33"/>
    </row>
    <row r="118" spans="1:15" s="34" customFormat="1" ht="12.75">
      <c r="A118" s="35"/>
      <c r="B118" s="31"/>
      <c r="E118" s="32"/>
      <c r="F118" s="32"/>
      <c r="G118" s="31"/>
      <c r="H118" s="32"/>
      <c r="I118" s="32"/>
      <c r="J118" s="32"/>
      <c r="K118" s="32"/>
      <c r="L118" s="32"/>
      <c r="M118" s="32"/>
      <c r="N118" s="32"/>
      <c r="O118" s="33"/>
    </row>
    <row r="119" spans="1:15" s="34" customFormat="1" ht="12.75">
      <c r="A119" s="35"/>
      <c r="B119" s="31"/>
      <c r="E119" s="32"/>
      <c r="F119" s="32"/>
      <c r="G119" s="31"/>
      <c r="H119" s="32"/>
      <c r="I119" s="32"/>
      <c r="J119" s="32"/>
      <c r="K119" s="32"/>
      <c r="L119" s="32"/>
      <c r="M119" s="32"/>
      <c r="N119" s="32"/>
      <c r="O119" s="33"/>
    </row>
    <row r="120" spans="1:15" s="34" customFormat="1" ht="12.75">
      <c r="A120" s="35"/>
      <c r="B120" s="31"/>
      <c r="E120" s="32"/>
      <c r="F120" s="32"/>
      <c r="G120" s="31"/>
      <c r="H120" s="32"/>
      <c r="I120" s="32"/>
      <c r="J120" s="32"/>
      <c r="K120" s="32"/>
      <c r="L120" s="32"/>
      <c r="M120" s="32"/>
      <c r="N120" s="32"/>
      <c r="O120" s="33"/>
    </row>
    <row r="121" spans="1:15" s="34" customFormat="1" ht="12.75">
      <c r="A121" s="35"/>
      <c r="B121" s="31"/>
      <c r="E121" s="32"/>
      <c r="F121" s="32"/>
      <c r="G121" s="31"/>
      <c r="H121" s="32"/>
      <c r="I121" s="32"/>
      <c r="J121" s="32"/>
      <c r="K121" s="32"/>
      <c r="L121" s="32"/>
      <c r="M121" s="32"/>
      <c r="N121" s="32"/>
      <c r="O121" s="33"/>
    </row>
    <row r="122" spans="1:15" s="34" customFormat="1" ht="12.75">
      <c r="A122" s="35"/>
      <c r="B122" s="31"/>
      <c r="E122" s="32"/>
      <c r="F122" s="32"/>
      <c r="G122" s="31"/>
      <c r="H122" s="32"/>
      <c r="I122" s="32"/>
      <c r="J122" s="32"/>
      <c r="K122" s="32"/>
      <c r="L122" s="32"/>
      <c r="M122" s="32"/>
      <c r="N122" s="32"/>
      <c r="O122" s="33"/>
    </row>
    <row r="123" spans="1:15" s="34" customFormat="1" ht="12.75">
      <c r="A123" s="35"/>
      <c r="B123" s="31"/>
      <c r="E123" s="32"/>
      <c r="F123" s="32"/>
      <c r="G123" s="31"/>
      <c r="H123" s="32"/>
      <c r="I123" s="32"/>
      <c r="J123" s="32"/>
      <c r="K123" s="32"/>
      <c r="L123" s="32"/>
      <c r="M123" s="32"/>
      <c r="N123" s="32"/>
      <c r="O123" s="33"/>
    </row>
    <row r="124" spans="1:15" s="34" customFormat="1" ht="12.75">
      <c r="A124" s="35"/>
      <c r="B124" s="31"/>
      <c r="E124" s="32"/>
      <c r="F124" s="32"/>
      <c r="G124" s="31"/>
      <c r="H124" s="32"/>
      <c r="I124" s="32"/>
      <c r="J124" s="32"/>
      <c r="K124" s="32"/>
      <c r="L124" s="32"/>
      <c r="M124" s="32"/>
      <c r="N124" s="32"/>
      <c r="O124" s="33"/>
    </row>
    <row r="125" spans="1:15" s="34" customFormat="1" ht="12.75">
      <c r="A125" s="35"/>
      <c r="B125" s="31"/>
      <c r="E125" s="32"/>
      <c r="F125" s="32"/>
      <c r="G125" s="31"/>
      <c r="H125" s="32"/>
      <c r="I125" s="32"/>
      <c r="J125" s="32"/>
      <c r="K125" s="32"/>
      <c r="L125" s="32"/>
      <c r="M125" s="32"/>
      <c r="N125" s="32"/>
      <c r="O125" s="33"/>
    </row>
    <row r="126" spans="1:15" s="34" customFormat="1" ht="12.75">
      <c r="A126" s="35"/>
      <c r="B126" s="31"/>
      <c r="E126" s="32"/>
      <c r="F126" s="32"/>
      <c r="G126" s="31"/>
      <c r="H126" s="32"/>
      <c r="I126" s="32"/>
      <c r="J126" s="32"/>
      <c r="K126" s="32"/>
      <c r="L126" s="32"/>
      <c r="M126" s="32"/>
      <c r="N126" s="32"/>
      <c r="O126" s="33"/>
    </row>
    <row r="127" spans="1:15" s="34" customFormat="1" ht="12.75">
      <c r="A127" s="35"/>
      <c r="B127" s="31"/>
      <c r="E127" s="32"/>
      <c r="F127" s="32"/>
      <c r="G127" s="31"/>
      <c r="H127" s="32"/>
      <c r="I127" s="32"/>
      <c r="J127" s="32"/>
      <c r="K127" s="32"/>
      <c r="L127" s="32"/>
      <c r="M127" s="32"/>
      <c r="N127" s="32"/>
      <c r="O127" s="33"/>
    </row>
    <row r="128" spans="1:15" s="34" customFormat="1" ht="12.75">
      <c r="A128" s="35"/>
      <c r="B128" s="31"/>
      <c r="E128" s="32"/>
      <c r="F128" s="32"/>
      <c r="G128" s="31"/>
      <c r="H128" s="32"/>
      <c r="I128" s="32"/>
      <c r="J128" s="32"/>
      <c r="K128" s="32"/>
      <c r="L128" s="32"/>
      <c r="M128" s="32"/>
      <c r="N128" s="32"/>
      <c r="O128" s="33"/>
    </row>
    <row r="129" spans="1:15" s="34" customFormat="1" ht="12.75">
      <c r="A129" s="35"/>
      <c r="B129" s="31"/>
      <c r="E129" s="32"/>
      <c r="F129" s="32"/>
      <c r="G129" s="31"/>
      <c r="H129" s="32"/>
      <c r="I129" s="32"/>
      <c r="J129" s="32"/>
      <c r="K129" s="32"/>
      <c r="L129" s="32"/>
      <c r="M129" s="32"/>
      <c r="N129" s="32"/>
      <c r="O129" s="33"/>
    </row>
    <row r="130" spans="1:15" s="34" customFormat="1" ht="12.75">
      <c r="A130" s="35"/>
      <c r="B130" s="31"/>
      <c r="E130" s="32"/>
      <c r="F130" s="32"/>
      <c r="G130" s="31"/>
      <c r="H130" s="32"/>
      <c r="I130" s="32"/>
      <c r="J130" s="32"/>
      <c r="K130" s="32"/>
      <c r="L130" s="32"/>
      <c r="M130" s="32"/>
      <c r="N130" s="32"/>
      <c r="O130" s="33"/>
    </row>
    <row r="131" spans="1:15" s="34" customFormat="1" ht="12.75">
      <c r="A131" s="35"/>
      <c r="B131" s="31"/>
      <c r="E131" s="32"/>
      <c r="F131" s="32"/>
      <c r="G131" s="31"/>
      <c r="H131" s="32"/>
      <c r="I131" s="32"/>
      <c r="J131" s="32"/>
      <c r="K131" s="32"/>
      <c r="L131" s="32"/>
      <c r="M131" s="32"/>
      <c r="N131" s="32"/>
      <c r="O131" s="33"/>
    </row>
    <row r="132" spans="1:15" s="34" customFormat="1" ht="12.75">
      <c r="A132" s="35"/>
      <c r="B132" s="31"/>
      <c r="E132" s="32"/>
      <c r="F132" s="32"/>
      <c r="G132" s="31"/>
      <c r="H132" s="32"/>
      <c r="I132" s="32"/>
      <c r="J132" s="32"/>
      <c r="K132" s="32"/>
      <c r="L132" s="32"/>
      <c r="M132" s="32"/>
      <c r="N132" s="32"/>
      <c r="O132" s="33"/>
    </row>
    <row r="133" spans="1:15" s="34" customFormat="1" ht="12.75">
      <c r="A133" s="35"/>
      <c r="B133" s="31"/>
      <c r="E133" s="32"/>
      <c r="F133" s="32"/>
      <c r="G133" s="31"/>
      <c r="H133" s="32"/>
      <c r="I133" s="32"/>
      <c r="J133" s="32"/>
      <c r="K133" s="32"/>
      <c r="L133" s="32"/>
      <c r="M133" s="32"/>
      <c r="N133" s="32"/>
      <c r="O133" s="33"/>
    </row>
    <row r="134" spans="1:15" s="34" customFormat="1" ht="12.75">
      <c r="A134" s="35"/>
      <c r="B134" s="31"/>
      <c r="E134" s="32"/>
      <c r="F134" s="32"/>
      <c r="G134" s="31"/>
      <c r="H134" s="32"/>
      <c r="I134" s="32"/>
      <c r="J134" s="32"/>
      <c r="K134" s="32"/>
      <c r="L134" s="32"/>
      <c r="M134" s="32"/>
      <c r="N134" s="32"/>
      <c r="O134" s="33"/>
    </row>
    <row r="135" spans="1:15" s="34" customFormat="1" ht="12.75">
      <c r="A135" s="35"/>
      <c r="B135" s="31"/>
      <c r="E135" s="32"/>
      <c r="F135" s="32"/>
      <c r="G135" s="31"/>
      <c r="H135" s="32"/>
      <c r="I135" s="32"/>
      <c r="J135" s="32"/>
      <c r="K135" s="32"/>
      <c r="L135" s="32"/>
      <c r="M135" s="32"/>
      <c r="N135" s="32"/>
      <c r="O135" s="33"/>
    </row>
    <row r="136" spans="1:15" s="34" customFormat="1" ht="12.75">
      <c r="A136" s="35"/>
      <c r="B136" s="31"/>
      <c r="E136" s="32"/>
      <c r="F136" s="32"/>
      <c r="G136" s="31"/>
      <c r="H136" s="32"/>
      <c r="I136" s="32"/>
      <c r="J136" s="32"/>
      <c r="K136" s="32"/>
      <c r="L136" s="32"/>
      <c r="M136" s="32"/>
      <c r="N136" s="32"/>
      <c r="O136" s="33"/>
    </row>
    <row r="137" spans="1:15" s="34" customFormat="1" ht="12.75">
      <c r="A137" s="35"/>
      <c r="B137" s="31"/>
      <c r="E137" s="32"/>
      <c r="F137" s="32"/>
      <c r="G137" s="31"/>
      <c r="H137" s="32"/>
      <c r="I137" s="32"/>
      <c r="J137" s="32"/>
      <c r="K137" s="32"/>
      <c r="L137" s="32"/>
      <c r="M137" s="32"/>
      <c r="N137" s="32"/>
      <c r="O137" s="33"/>
    </row>
    <row r="138" spans="1:15" s="34" customFormat="1" ht="12.75">
      <c r="A138" s="35"/>
      <c r="B138" s="31"/>
      <c r="E138" s="32"/>
      <c r="F138" s="32"/>
      <c r="G138" s="31"/>
      <c r="H138" s="32"/>
      <c r="I138" s="32"/>
      <c r="J138" s="32"/>
      <c r="K138" s="32"/>
      <c r="L138" s="32"/>
      <c r="M138" s="32"/>
      <c r="N138" s="32"/>
      <c r="O138" s="33"/>
    </row>
    <row r="139" spans="1:15" s="34" customFormat="1" ht="12.75">
      <c r="A139" s="35"/>
      <c r="B139" s="31"/>
      <c r="E139" s="32"/>
      <c r="F139" s="32"/>
      <c r="G139" s="31"/>
      <c r="H139" s="32"/>
      <c r="I139" s="32"/>
      <c r="J139" s="32"/>
      <c r="K139" s="32"/>
      <c r="L139" s="32"/>
      <c r="M139" s="32"/>
      <c r="N139" s="32"/>
      <c r="O139" s="33"/>
    </row>
    <row r="140" spans="1:15" s="34" customFormat="1" ht="12.75">
      <c r="A140" s="35"/>
      <c r="B140" s="31"/>
      <c r="E140" s="32"/>
      <c r="F140" s="32"/>
      <c r="G140" s="31"/>
      <c r="H140" s="32"/>
      <c r="I140" s="32"/>
      <c r="J140" s="32"/>
      <c r="K140" s="32"/>
      <c r="L140" s="32"/>
      <c r="M140" s="32"/>
      <c r="N140" s="32"/>
      <c r="O140" s="33"/>
    </row>
    <row r="141" spans="1:15" s="34" customFormat="1" ht="12.75">
      <c r="A141" s="35"/>
      <c r="B141" s="31"/>
      <c r="E141" s="32"/>
      <c r="F141" s="32"/>
      <c r="G141" s="31"/>
      <c r="H141" s="32"/>
      <c r="I141" s="32"/>
      <c r="J141" s="32"/>
      <c r="K141" s="32"/>
      <c r="L141" s="32"/>
      <c r="M141" s="32"/>
      <c r="N141" s="32"/>
      <c r="O141" s="33"/>
    </row>
    <row r="142" spans="1:15" s="34" customFormat="1" ht="12.75">
      <c r="A142" s="35"/>
      <c r="B142" s="31"/>
      <c r="E142" s="32"/>
      <c r="F142" s="32"/>
      <c r="G142" s="31"/>
      <c r="H142" s="32"/>
      <c r="I142" s="32"/>
      <c r="J142" s="32"/>
      <c r="K142" s="32"/>
      <c r="L142" s="32"/>
      <c r="M142" s="32"/>
      <c r="N142" s="32"/>
      <c r="O142" s="33"/>
    </row>
    <row r="143" spans="1:15" s="34" customFormat="1" ht="12.75">
      <c r="A143" s="35"/>
      <c r="B143" s="31"/>
      <c r="E143" s="32"/>
      <c r="F143" s="32"/>
      <c r="G143" s="31"/>
      <c r="H143" s="32"/>
      <c r="I143" s="32"/>
      <c r="J143" s="32"/>
      <c r="K143" s="32"/>
      <c r="L143" s="32"/>
      <c r="M143" s="32"/>
      <c r="N143" s="32"/>
      <c r="O143" s="33"/>
    </row>
    <row r="144" spans="1:15" s="34" customFormat="1" ht="12.75">
      <c r="A144" s="35"/>
      <c r="B144" s="31"/>
      <c r="E144" s="32"/>
      <c r="F144" s="32"/>
      <c r="G144" s="31"/>
      <c r="H144" s="32"/>
      <c r="I144" s="32"/>
      <c r="J144" s="32"/>
      <c r="K144" s="32"/>
      <c r="L144" s="32"/>
      <c r="M144" s="32"/>
      <c r="N144" s="32"/>
      <c r="O144" s="33"/>
    </row>
    <row r="145" spans="1:15" s="34" customFormat="1" ht="12.75">
      <c r="A145" s="35"/>
      <c r="B145" s="31"/>
      <c r="E145" s="32"/>
      <c r="F145" s="32"/>
      <c r="G145" s="31"/>
      <c r="H145" s="32"/>
      <c r="I145" s="32"/>
      <c r="J145" s="32"/>
      <c r="K145" s="32"/>
      <c r="L145" s="32"/>
      <c r="M145" s="32"/>
      <c r="N145" s="32"/>
      <c r="O145" s="33"/>
    </row>
    <row r="146" spans="1:15" s="34" customFormat="1" ht="12.75">
      <c r="A146" s="35"/>
      <c r="B146" s="31"/>
      <c r="E146" s="32"/>
      <c r="F146" s="32"/>
      <c r="G146" s="31"/>
      <c r="H146" s="32"/>
      <c r="I146" s="32"/>
      <c r="J146" s="32"/>
      <c r="K146" s="32"/>
      <c r="L146" s="32"/>
      <c r="M146" s="32"/>
      <c r="N146" s="32"/>
      <c r="O146" s="33"/>
    </row>
    <row r="147" spans="1:15" s="34" customFormat="1" ht="12.75">
      <c r="A147" s="35"/>
      <c r="B147" s="31"/>
      <c r="E147" s="32"/>
      <c r="F147" s="32"/>
      <c r="G147" s="31"/>
      <c r="H147" s="32"/>
      <c r="I147" s="32"/>
      <c r="J147" s="32"/>
      <c r="K147" s="32"/>
      <c r="L147" s="32"/>
      <c r="M147" s="32"/>
      <c r="N147" s="32"/>
      <c r="O147" s="33"/>
    </row>
    <row r="148" spans="1:15" s="34" customFormat="1" ht="12.75">
      <c r="A148" s="35"/>
      <c r="B148" s="31"/>
      <c r="E148" s="32"/>
      <c r="F148" s="32"/>
      <c r="G148" s="31"/>
      <c r="H148" s="32"/>
      <c r="I148" s="32"/>
      <c r="J148" s="32"/>
      <c r="K148" s="32"/>
      <c r="L148" s="32"/>
      <c r="M148" s="32"/>
      <c r="N148" s="32"/>
      <c r="O148" s="33"/>
    </row>
    <row r="149" spans="1:15" s="34" customFormat="1" ht="12.75">
      <c r="A149" s="35"/>
      <c r="B149" s="31"/>
      <c r="E149" s="32"/>
      <c r="F149" s="32"/>
      <c r="G149" s="31"/>
      <c r="H149" s="32"/>
      <c r="I149" s="32"/>
      <c r="J149" s="32"/>
      <c r="K149" s="32"/>
      <c r="L149" s="32"/>
      <c r="M149" s="32"/>
      <c r="N149" s="32"/>
      <c r="O149" s="33"/>
    </row>
    <row r="150" spans="1:15" s="34" customFormat="1" ht="12.75">
      <c r="A150" s="35"/>
      <c r="B150" s="31"/>
      <c r="E150" s="32"/>
      <c r="F150" s="32"/>
      <c r="G150" s="31"/>
      <c r="H150" s="32"/>
      <c r="I150" s="32"/>
      <c r="J150" s="32"/>
      <c r="K150" s="32"/>
      <c r="L150" s="32"/>
      <c r="M150" s="32"/>
      <c r="N150" s="32"/>
      <c r="O150" s="33"/>
    </row>
    <row r="151" spans="1:15" s="34" customFormat="1" ht="12.75">
      <c r="A151" s="35"/>
      <c r="B151" s="31"/>
      <c r="E151" s="32"/>
      <c r="F151" s="32"/>
      <c r="G151" s="31"/>
      <c r="H151" s="32"/>
      <c r="I151" s="32"/>
      <c r="J151" s="32"/>
      <c r="K151" s="32"/>
      <c r="L151" s="32"/>
      <c r="M151" s="32"/>
      <c r="N151" s="32"/>
      <c r="O151" s="33"/>
    </row>
    <row r="152" spans="1:15" s="34" customFormat="1" ht="12.75">
      <c r="A152" s="35"/>
      <c r="B152" s="31"/>
      <c r="E152" s="32"/>
      <c r="F152" s="32"/>
      <c r="G152" s="31"/>
      <c r="H152" s="32"/>
      <c r="I152" s="32"/>
      <c r="J152" s="32"/>
      <c r="K152" s="32"/>
      <c r="L152" s="32"/>
      <c r="M152" s="32"/>
      <c r="N152" s="32"/>
      <c r="O152" s="33"/>
    </row>
    <row r="153" spans="1:15" s="34" customFormat="1" ht="12.75">
      <c r="A153" s="35"/>
      <c r="B153" s="31"/>
      <c r="E153" s="32"/>
      <c r="F153" s="32"/>
      <c r="G153" s="31"/>
      <c r="H153" s="32"/>
      <c r="I153" s="32"/>
      <c r="J153" s="32"/>
      <c r="K153" s="32"/>
      <c r="L153" s="32"/>
      <c r="M153" s="32"/>
      <c r="N153" s="32"/>
      <c r="O153" s="33"/>
    </row>
    <row r="154" spans="1:15" s="34" customFormat="1" ht="12.75">
      <c r="A154" s="35"/>
      <c r="B154" s="31"/>
      <c r="E154" s="32"/>
      <c r="F154" s="32"/>
      <c r="G154" s="31"/>
      <c r="H154" s="32"/>
      <c r="I154" s="32"/>
      <c r="J154" s="32"/>
      <c r="K154" s="32"/>
      <c r="L154" s="32"/>
      <c r="M154" s="32"/>
      <c r="N154" s="32"/>
      <c r="O154" s="33"/>
    </row>
    <row r="155" spans="1:15" s="34" customFormat="1" ht="12.75">
      <c r="A155" s="35"/>
      <c r="B155" s="31"/>
      <c r="E155" s="32"/>
      <c r="F155" s="32"/>
      <c r="G155" s="31"/>
      <c r="H155" s="32"/>
      <c r="I155" s="32"/>
      <c r="J155" s="32"/>
      <c r="K155" s="32"/>
      <c r="L155" s="32"/>
      <c r="M155" s="32"/>
      <c r="N155" s="32"/>
      <c r="O155" s="33"/>
    </row>
    <row r="156" spans="1:15" s="34" customFormat="1" ht="12.75">
      <c r="A156" s="35"/>
      <c r="B156" s="31"/>
      <c r="E156" s="32"/>
      <c r="F156" s="32"/>
      <c r="G156" s="31"/>
      <c r="H156" s="32"/>
      <c r="I156" s="32"/>
      <c r="J156" s="32"/>
      <c r="K156" s="32"/>
      <c r="L156" s="32"/>
      <c r="M156" s="32"/>
      <c r="N156" s="32"/>
      <c r="O156" s="33"/>
    </row>
    <row r="157" spans="1:15" s="34" customFormat="1" ht="12.75">
      <c r="A157" s="35"/>
      <c r="B157" s="31"/>
      <c r="E157" s="32"/>
      <c r="F157" s="32"/>
      <c r="G157" s="31"/>
      <c r="H157" s="32"/>
      <c r="I157" s="32"/>
      <c r="J157" s="32"/>
      <c r="K157" s="32"/>
      <c r="L157" s="32"/>
      <c r="M157" s="32"/>
      <c r="N157" s="32"/>
      <c r="O157" s="33"/>
    </row>
    <row r="158" spans="1:15" s="34" customFormat="1" ht="12.75">
      <c r="A158" s="35"/>
      <c r="B158" s="31"/>
      <c r="E158" s="32"/>
      <c r="F158" s="32"/>
      <c r="G158" s="31"/>
      <c r="H158" s="32"/>
      <c r="I158" s="32"/>
      <c r="J158" s="32"/>
      <c r="K158" s="32"/>
      <c r="L158" s="32"/>
      <c r="M158" s="32"/>
      <c r="N158" s="32"/>
      <c r="O158" s="33"/>
    </row>
    <row r="159" spans="1:15" s="34" customFormat="1" ht="12.75">
      <c r="A159" s="35"/>
      <c r="B159" s="31"/>
      <c r="E159" s="32"/>
      <c r="F159" s="32"/>
      <c r="G159" s="31"/>
      <c r="H159" s="32"/>
      <c r="I159" s="32"/>
      <c r="J159" s="32"/>
      <c r="K159" s="32"/>
      <c r="L159" s="32"/>
      <c r="M159" s="32"/>
      <c r="N159" s="32"/>
      <c r="O159" s="33"/>
    </row>
    <row r="160" spans="1:15" s="34" customFormat="1" ht="12.75">
      <c r="A160" s="35"/>
      <c r="B160" s="31"/>
      <c r="E160" s="32"/>
      <c r="F160" s="32"/>
      <c r="G160" s="31"/>
      <c r="H160" s="32"/>
      <c r="I160" s="32"/>
      <c r="J160" s="32"/>
      <c r="K160" s="32"/>
      <c r="L160" s="32"/>
      <c r="M160" s="32"/>
      <c r="N160" s="32"/>
      <c r="O160" s="33"/>
    </row>
    <row r="161" spans="1:15" s="34" customFormat="1" ht="12.75">
      <c r="A161" s="35"/>
      <c r="B161" s="31"/>
      <c r="E161" s="32"/>
      <c r="F161" s="32"/>
      <c r="G161" s="31"/>
      <c r="H161" s="32"/>
      <c r="I161" s="32"/>
      <c r="J161" s="32"/>
      <c r="K161" s="32"/>
      <c r="L161" s="32"/>
      <c r="M161" s="32"/>
      <c r="N161" s="32"/>
      <c r="O161" s="33"/>
    </row>
    <row r="162" spans="1:15" s="34" customFormat="1" ht="12.75">
      <c r="A162" s="35"/>
      <c r="B162" s="31"/>
      <c r="E162" s="32"/>
      <c r="F162" s="32"/>
      <c r="G162" s="31"/>
      <c r="H162" s="32"/>
      <c r="I162" s="32"/>
      <c r="J162" s="32"/>
      <c r="K162" s="32"/>
      <c r="L162" s="32"/>
      <c r="M162" s="32"/>
      <c r="N162" s="32"/>
      <c r="O162" s="33"/>
    </row>
    <row r="163" spans="1:15" s="34" customFormat="1" ht="12.75">
      <c r="A163" s="35"/>
      <c r="B163" s="31"/>
      <c r="E163" s="32"/>
      <c r="F163" s="32"/>
      <c r="G163" s="31"/>
      <c r="H163" s="32"/>
      <c r="I163" s="32"/>
      <c r="J163" s="32"/>
      <c r="K163" s="32"/>
      <c r="L163" s="32"/>
      <c r="M163" s="32"/>
      <c r="N163" s="32"/>
      <c r="O163" s="33"/>
    </row>
    <row r="164" spans="1:15" s="34" customFormat="1" ht="12.75">
      <c r="A164" s="35"/>
      <c r="B164" s="31"/>
      <c r="E164" s="32"/>
      <c r="F164" s="32"/>
      <c r="G164" s="31"/>
      <c r="H164" s="32"/>
      <c r="I164" s="32"/>
      <c r="J164" s="32"/>
      <c r="K164" s="32"/>
      <c r="L164" s="32"/>
      <c r="M164" s="32"/>
      <c r="N164" s="32"/>
      <c r="O164" s="33"/>
    </row>
    <row r="165" spans="1:15" s="34" customFormat="1" ht="12.75">
      <c r="A165" s="35"/>
      <c r="B165" s="31"/>
      <c r="E165" s="32"/>
      <c r="F165" s="32"/>
      <c r="G165" s="31"/>
      <c r="H165" s="32"/>
      <c r="I165" s="32"/>
      <c r="J165" s="32"/>
      <c r="K165" s="32"/>
      <c r="L165" s="32"/>
      <c r="M165" s="32"/>
      <c r="N165" s="32"/>
      <c r="O165" s="33"/>
    </row>
    <row r="166" spans="1:15" s="34" customFormat="1" ht="12.75">
      <c r="A166" s="35"/>
      <c r="B166" s="31"/>
      <c r="E166" s="32"/>
      <c r="F166" s="32"/>
      <c r="G166" s="31"/>
      <c r="H166" s="32"/>
      <c r="I166" s="32"/>
      <c r="J166" s="32"/>
      <c r="K166" s="32"/>
      <c r="L166" s="32"/>
      <c r="M166" s="32"/>
      <c r="N166" s="32"/>
      <c r="O166" s="33"/>
    </row>
    <row r="167" spans="1:15" s="34" customFormat="1" ht="12.75">
      <c r="A167" s="35"/>
      <c r="B167" s="31"/>
      <c r="E167" s="32"/>
      <c r="F167" s="32"/>
      <c r="G167" s="31"/>
      <c r="H167" s="32"/>
      <c r="I167" s="32"/>
      <c r="J167" s="32"/>
      <c r="K167" s="32"/>
      <c r="L167" s="32"/>
      <c r="M167" s="32"/>
      <c r="N167" s="32"/>
      <c r="O167" s="33"/>
    </row>
    <row r="168" spans="1:15" s="34" customFormat="1" ht="12.75">
      <c r="A168" s="35"/>
      <c r="B168" s="31"/>
      <c r="E168" s="32"/>
      <c r="F168" s="32"/>
      <c r="G168" s="31"/>
      <c r="H168" s="32"/>
      <c r="I168" s="32"/>
      <c r="J168" s="32"/>
      <c r="K168" s="32"/>
      <c r="L168" s="32"/>
      <c r="M168" s="32"/>
      <c r="N168" s="32"/>
      <c r="O168" s="33"/>
    </row>
    <row r="169" spans="1:15" s="34" customFormat="1" ht="12.75">
      <c r="A169" s="35"/>
      <c r="B169" s="31"/>
      <c r="E169" s="32"/>
      <c r="F169" s="32"/>
      <c r="G169" s="31"/>
      <c r="H169" s="32"/>
      <c r="I169" s="32"/>
      <c r="J169" s="32"/>
      <c r="K169" s="32"/>
      <c r="L169" s="32"/>
      <c r="M169" s="32"/>
      <c r="N169" s="32"/>
      <c r="O169" s="33"/>
    </row>
    <row r="170" spans="1:15" s="34" customFormat="1" ht="12.75">
      <c r="A170" s="35"/>
      <c r="B170" s="31"/>
      <c r="E170" s="32"/>
      <c r="F170" s="32"/>
      <c r="G170" s="31"/>
      <c r="H170" s="32"/>
      <c r="I170" s="32"/>
      <c r="J170" s="32"/>
      <c r="K170" s="32"/>
      <c r="L170" s="32"/>
      <c r="M170" s="32"/>
      <c r="N170" s="32"/>
      <c r="O170" s="33"/>
    </row>
    <row r="171" spans="1:15" s="34" customFormat="1" ht="12.75">
      <c r="A171" s="35"/>
      <c r="B171" s="31"/>
      <c r="E171" s="32"/>
      <c r="F171" s="32"/>
      <c r="G171" s="31"/>
      <c r="H171" s="32"/>
      <c r="I171" s="32"/>
      <c r="J171" s="32"/>
      <c r="K171" s="32"/>
      <c r="L171" s="32"/>
      <c r="M171" s="32"/>
      <c r="N171" s="32"/>
      <c r="O171" s="33"/>
    </row>
    <row r="172" spans="1:15" s="34" customFormat="1" ht="12.75">
      <c r="A172" s="35"/>
      <c r="B172" s="31"/>
      <c r="E172" s="32"/>
      <c r="F172" s="32"/>
      <c r="G172" s="31"/>
      <c r="H172" s="32"/>
      <c r="I172" s="32"/>
      <c r="J172" s="32"/>
      <c r="K172" s="32"/>
      <c r="L172" s="32"/>
      <c r="M172" s="32"/>
      <c r="N172" s="32"/>
      <c r="O172" s="33"/>
    </row>
    <row r="173" spans="1:15" s="34" customFormat="1" ht="12.75">
      <c r="A173" s="35"/>
      <c r="B173" s="31"/>
      <c r="E173" s="32"/>
      <c r="F173" s="32"/>
      <c r="G173" s="31"/>
      <c r="H173" s="32"/>
      <c r="I173" s="32"/>
      <c r="J173" s="32"/>
      <c r="K173" s="32"/>
      <c r="L173" s="32"/>
      <c r="M173" s="32"/>
      <c r="N173" s="32"/>
      <c r="O173" s="33"/>
    </row>
    <row r="174" spans="1:15" s="34" customFormat="1" ht="12.75">
      <c r="A174" s="35"/>
      <c r="B174" s="31"/>
      <c r="E174" s="32"/>
      <c r="F174" s="32"/>
      <c r="G174" s="31"/>
      <c r="H174" s="32"/>
      <c r="I174" s="32"/>
      <c r="J174" s="32"/>
      <c r="K174" s="32"/>
      <c r="L174" s="32"/>
      <c r="M174" s="32"/>
      <c r="N174" s="32"/>
      <c r="O174" s="33"/>
    </row>
    <row r="175" spans="1:15" s="34" customFormat="1" ht="12.75">
      <c r="A175" s="35"/>
      <c r="B175" s="31"/>
      <c r="E175" s="32"/>
      <c r="F175" s="32"/>
      <c r="G175" s="31"/>
      <c r="H175" s="32"/>
      <c r="I175" s="32"/>
      <c r="J175" s="32"/>
      <c r="K175" s="32"/>
      <c r="L175" s="32"/>
      <c r="M175" s="32"/>
      <c r="N175" s="32"/>
      <c r="O175" s="33"/>
    </row>
    <row r="176" spans="1:15" s="34" customFormat="1" ht="12.75">
      <c r="A176" s="35"/>
      <c r="B176" s="31"/>
      <c r="E176" s="32"/>
      <c r="F176" s="32"/>
      <c r="G176" s="31"/>
      <c r="H176" s="32"/>
      <c r="I176" s="32"/>
      <c r="J176" s="32"/>
      <c r="K176" s="32"/>
      <c r="L176" s="32"/>
      <c r="M176" s="32"/>
      <c r="N176" s="32"/>
      <c r="O176" s="33"/>
    </row>
    <row r="177" spans="1:15" s="34" customFormat="1" ht="12.75">
      <c r="A177" s="35"/>
      <c r="B177" s="31"/>
      <c r="E177" s="32"/>
      <c r="F177" s="32"/>
      <c r="G177" s="31"/>
      <c r="H177" s="32"/>
      <c r="I177" s="32"/>
      <c r="J177" s="32"/>
      <c r="K177" s="32"/>
      <c r="L177" s="32"/>
      <c r="M177" s="32"/>
      <c r="N177" s="32"/>
      <c r="O177" s="33"/>
    </row>
    <row r="178" spans="1:15" s="34" customFormat="1" ht="12.75">
      <c r="A178" s="35"/>
      <c r="B178" s="31"/>
      <c r="E178" s="32"/>
      <c r="F178" s="32"/>
      <c r="G178" s="31"/>
      <c r="H178" s="32"/>
      <c r="I178" s="32"/>
      <c r="J178" s="32"/>
      <c r="K178" s="32"/>
      <c r="L178" s="32"/>
      <c r="M178" s="32"/>
      <c r="N178" s="32"/>
      <c r="O178" s="33"/>
    </row>
    <row r="179" spans="1:15" s="34" customFormat="1" ht="12.75">
      <c r="A179" s="35"/>
      <c r="B179" s="31"/>
      <c r="E179" s="32"/>
      <c r="F179" s="32"/>
      <c r="G179" s="31"/>
      <c r="H179" s="32"/>
      <c r="I179" s="32"/>
      <c r="J179" s="32"/>
      <c r="K179" s="32"/>
      <c r="L179" s="32"/>
      <c r="M179" s="32"/>
      <c r="N179" s="32"/>
      <c r="O179" s="33"/>
    </row>
    <row r="180" spans="1:15" s="34" customFormat="1" ht="12.75">
      <c r="A180" s="35"/>
      <c r="B180" s="31"/>
      <c r="E180" s="32"/>
      <c r="F180" s="32"/>
      <c r="G180" s="31"/>
      <c r="H180" s="32"/>
      <c r="I180" s="32"/>
      <c r="J180" s="32"/>
      <c r="K180" s="32"/>
      <c r="L180" s="32"/>
      <c r="M180" s="32"/>
      <c r="N180" s="32"/>
      <c r="O180" s="33"/>
    </row>
    <row r="181" spans="1:15" s="34" customFormat="1" ht="12.75">
      <c r="A181" s="35"/>
      <c r="B181" s="31"/>
      <c r="E181" s="32"/>
      <c r="F181" s="32"/>
      <c r="G181" s="31"/>
      <c r="H181" s="32"/>
      <c r="I181" s="32"/>
      <c r="J181" s="32"/>
      <c r="K181" s="32"/>
      <c r="L181" s="32"/>
      <c r="M181" s="32"/>
      <c r="N181" s="32"/>
      <c r="O181" s="33"/>
    </row>
    <row r="182" spans="1:15" s="34" customFormat="1" ht="12.75">
      <c r="A182" s="35"/>
      <c r="B182" s="31"/>
      <c r="E182" s="32"/>
      <c r="F182" s="32"/>
      <c r="G182" s="31"/>
      <c r="H182" s="32"/>
      <c r="I182" s="32"/>
      <c r="J182" s="32"/>
      <c r="K182" s="32"/>
      <c r="L182" s="32"/>
      <c r="M182" s="32"/>
      <c r="N182" s="32"/>
      <c r="O182" s="33"/>
    </row>
    <row r="183" spans="1:15" s="34" customFormat="1" ht="12.75">
      <c r="A183" s="35"/>
      <c r="B183" s="31"/>
      <c r="E183" s="32"/>
      <c r="F183" s="32"/>
      <c r="G183" s="31"/>
      <c r="H183" s="32"/>
      <c r="I183" s="32"/>
      <c r="J183" s="32"/>
      <c r="K183" s="32"/>
      <c r="L183" s="32"/>
      <c r="M183" s="32"/>
      <c r="N183" s="32"/>
      <c r="O183" s="33"/>
    </row>
    <row r="184" spans="1:15" s="34" customFormat="1" ht="12.75">
      <c r="A184" s="35"/>
      <c r="B184" s="31"/>
      <c r="E184" s="32"/>
      <c r="F184" s="32"/>
      <c r="G184" s="31"/>
      <c r="H184" s="32"/>
      <c r="I184" s="32"/>
      <c r="J184" s="32"/>
      <c r="K184" s="32"/>
      <c r="L184" s="32"/>
      <c r="M184" s="32"/>
      <c r="N184" s="32"/>
      <c r="O184" s="33"/>
    </row>
    <row r="185" spans="1:15" s="34" customFormat="1" ht="12.75">
      <c r="A185" s="35"/>
      <c r="B185" s="31"/>
      <c r="E185" s="32"/>
      <c r="F185" s="32"/>
      <c r="G185" s="31"/>
      <c r="H185" s="32"/>
      <c r="I185" s="32"/>
      <c r="J185" s="32"/>
      <c r="K185" s="32"/>
      <c r="L185" s="32"/>
      <c r="M185" s="32"/>
      <c r="N185" s="32"/>
      <c r="O185" s="33"/>
    </row>
    <row r="186" spans="1:15" s="34" customFormat="1" ht="12.75">
      <c r="A186" s="35"/>
      <c r="B186" s="31"/>
      <c r="E186" s="32"/>
      <c r="F186" s="32"/>
      <c r="G186" s="31"/>
      <c r="H186" s="32"/>
      <c r="I186" s="32"/>
      <c r="J186" s="32"/>
      <c r="K186" s="32"/>
      <c r="L186" s="32"/>
      <c r="M186" s="32"/>
      <c r="N186" s="32"/>
      <c r="O186" s="33"/>
    </row>
    <row r="187" spans="1:15" s="34" customFormat="1" ht="12.75">
      <c r="A187" s="35"/>
      <c r="B187" s="31"/>
      <c r="E187" s="32"/>
      <c r="F187" s="32"/>
      <c r="G187" s="31"/>
      <c r="H187" s="32"/>
      <c r="I187" s="32"/>
      <c r="J187" s="32"/>
      <c r="K187" s="32"/>
      <c r="L187" s="32"/>
      <c r="M187" s="32"/>
      <c r="N187" s="32"/>
      <c r="O187" s="33"/>
    </row>
    <row r="188" spans="1:15" s="34" customFormat="1" ht="12.75">
      <c r="A188" s="35"/>
      <c r="B188" s="31"/>
      <c r="E188" s="32"/>
      <c r="F188" s="32"/>
      <c r="G188" s="31"/>
      <c r="H188" s="32"/>
      <c r="I188" s="32"/>
      <c r="J188" s="32"/>
      <c r="K188" s="32"/>
      <c r="L188" s="32"/>
      <c r="M188" s="32"/>
      <c r="N188" s="32"/>
      <c r="O188" s="33"/>
    </row>
    <row r="189" spans="1:15" s="34" customFormat="1" ht="12.75">
      <c r="A189" s="35"/>
      <c r="B189" s="31"/>
      <c r="E189" s="32"/>
      <c r="F189" s="32"/>
      <c r="G189" s="31"/>
      <c r="H189" s="32"/>
      <c r="I189" s="32"/>
      <c r="J189" s="32"/>
      <c r="K189" s="32"/>
      <c r="L189" s="32"/>
      <c r="M189" s="32"/>
      <c r="N189" s="32"/>
      <c r="O189" s="33"/>
    </row>
    <row r="190" spans="1:15" s="34" customFormat="1" ht="12.75">
      <c r="A190" s="35"/>
      <c r="B190" s="31"/>
      <c r="E190" s="32"/>
      <c r="F190" s="32"/>
      <c r="G190" s="31"/>
      <c r="H190" s="32"/>
      <c r="I190" s="32"/>
      <c r="J190" s="32"/>
      <c r="K190" s="32"/>
      <c r="L190" s="32"/>
      <c r="M190" s="32"/>
      <c r="N190" s="32"/>
      <c r="O190" s="33"/>
    </row>
    <row r="191" spans="1:15" s="34" customFormat="1" ht="12.75">
      <c r="A191" s="35"/>
      <c r="B191" s="31"/>
      <c r="E191" s="32"/>
      <c r="F191" s="32"/>
      <c r="G191" s="31"/>
      <c r="H191" s="32"/>
      <c r="I191" s="32"/>
      <c r="J191" s="32"/>
      <c r="K191" s="32"/>
      <c r="L191" s="32"/>
      <c r="M191" s="32"/>
      <c r="N191" s="32"/>
      <c r="O191" s="33"/>
    </row>
    <row r="192" spans="1:15" s="34" customFormat="1" ht="12.75">
      <c r="A192" s="35"/>
      <c r="B192" s="31"/>
      <c r="E192" s="32"/>
      <c r="F192" s="32"/>
      <c r="G192" s="31"/>
      <c r="H192" s="32"/>
      <c r="I192" s="32"/>
      <c r="J192" s="32"/>
      <c r="K192" s="32"/>
      <c r="L192" s="32"/>
      <c r="M192" s="32"/>
      <c r="N192" s="32"/>
      <c r="O192" s="33"/>
    </row>
  </sheetData>
  <sheetProtection/>
  <mergeCells count="5">
    <mergeCell ref="B15:G15"/>
    <mergeCell ref="I5:K5"/>
    <mergeCell ref="A2:N2"/>
    <mergeCell ref="A3:N3"/>
    <mergeCell ref="A4:N4"/>
  </mergeCells>
  <printOptions horizontalCentered="1"/>
  <pageMargins left="0.21" right="0.1968503937007874" top="0.32" bottom="0.4724409448818898" header="0.1968503937007874" footer="0.1968503937007874"/>
  <pageSetup horizontalDpi="600" verticalDpi="600" orientation="landscape" paperSize="9" scale="75" r:id="rId1"/>
  <headerFooter alignWithMargins="0">
    <oddFooter>&amp;L&amp;8&amp;F,  &amp;A&amp;C- &amp;P -</oddFooter>
  </headerFooter>
</worksheet>
</file>

<file path=xl/worksheets/sheet3.xml><?xml version="1.0" encoding="utf-8"?>
<worksheet xmlns="http://schemas.openxmlformats.org/spreadsheetml/2006/main" xmlns:r="http://schemas.openxmlformats.org/officeDocument/2006/relationships">
  <dimension ref="B9:D13"/>
  <sheetViews>
    <sheetView zoomScalePageLayoutView="0" workbookViewId="0" topLeftCell="A1">
      <selection activeCell="H33" sqref="H33"/>
    </sheetView>
  </sheetViews>
  <sheetFormatPr defaultColWidth="9.125" defaultRowHeight="12.75"/>
  <cols>
    <col min="1" max="1" width="9.125" style="67" customWidth="1"/>
    <col min="2" max="2" width="23.50390625" style="67" customWidth="1"/>
    <col min="3" max="3" width="11.00390625" style="67" customWidth="1"/>
    <col min="4" max="4" width="0" style="67" hidden="1" customWidth="1"/>
    <col min="5" max="16384" width="9.125" style="67" customWidth="1"/>
  </cols>
  <sheetData>
    <row r="9" spans="2:4" ht="12.75">
      <c r="B9" s="67" t="s">
        <v>85</v>
      </c>
      <c r="C9" s="73">
        <v>209.45</v>
      </c>
      <c r="D9" s="75">
        <v>0.00037</v>
      </c>
    </row>
    <row r="10" spans="2:4" ht="12.75">
      <c r="B10" s="67" t="s">
        <v>86</v>
      </c>
      <c r="C10" s="73">
        <v>254134.95</v>
      </c>
      <c r="D10" s="74">
        <f>C10/C13</f>
        <v>0.4583528292865827</v>
      </c>
    </row>
    <row r="11" spans="2:4" ht="12.75">
      <c r="B11" s="67" t="s">
        <v>87</v>
      </c>
      <c r="C11" s="73">
        <v>28050.49</v>
      </c>
      <c r="D11" s="74">
        <f>C11/C13</f>
        <v>0.05059131557613385</v>
      </c>
    </row>
    <row r="12" spans="2:4" ht="12.75">
      <c r="B12" s="67" t="s">
        <v>88</v>
      </c>
      <c r="C12" s="73">
        <f>881991.78-1058-3764-701-12798-2236-31932-557445</f>
        <v>272057.78</v>
      </c>
      <c r="D12" s="74">
        <f>C12/C13</f>
        <v>0.4906780952105434</v>
      </c>
    </row>
    <row r="13" ht="12.75">
      <c r="C13" s="73">
        <f>SUM(C9:C12)</f>
        <v>554452.67</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1:C21"/>
  <sheetViews>
    <sheetView zoomScalePageLayoutView="0" workbookViewId="0" topLeftCell="A1">
      <selection activeCell="C21" sqref="C21"/>
    </sheetView>
  </sheetViews>
  <sheetFormatPr defaultColWidth="9.00390625" defaultRowHeight="12.75"/>
  <sheetData>
    <row r="11" spans="2:3" ht="12.75">
      <c r="B11" s="70">
        <v>245951</v>
      </c>
      <c r="C11">
        <v>1</v>
      </c>
    </row>
    <row r="12" spans="2:3" ht="12.75">
      <c r="B12" s="70">
        <v>73450</v>
      </c>
      <c r="C12">
        <v>2</v>
      </c>
    </row>
    <row r="13" spans="2:3" ht="12.75">
      <c r="B13" s="70">
        <v>105256</v>
      </c>
      <c r="C13">
        <v>3</v>
      </c>
    </row>
    <row r="14" spans="2:3" ht="12.75">
      <c r="B14" s="70">
        <v>41215.2</v>
      </c>
      <c r="C14">
        <v>4</v>
      </c>
    </row>
    <row r="15" spans="2:3" ht="12.75">
      <c r="B15" s="70">
        <v>106065</v>
      </c>
      <c r="C15">
        <v>5</v>
      </c>
    </row>
    <row r="16" spans="2:3" ht="12.75">
      <c r="B16" s="70">
        <v>273648</v>
      </c>
      <c r="C16">
        <v>6</v>
      </c>
    </row>
    <row r="17" spans="2:3" ht="12.75">
      <c r="B17" s="70">
        <v>1002262</v>
      </c>
      <c r="C17">
        <v>7</v>
      </c>
    </row>
    <row r="18" spans="2:3" ht="12.75">
      <c r="B18" s="70">
        <v>2731460</v>
      </c>
      <c r="C18">
        <v>8</v>
      </c>
    </row>
    <row r="19" spans="2:3" ht="12.75">
      <c r="B19" s="70">
        <v>42000</v>
      </c>
      <c r="C19">
        <v>9</v>
      </c>
    </row>
    <row r="20" spans="2:3" ht="12.75">
      <c r="B20" s="70">
        <v>198653</v>
      </c>
      <c r="C20">
        <v>10</v>
      </c>
    </row>
    <row r="21" ht="12.75">
      <c r="B21" s="71">
        <f>SUM(B11:B20)</f>
        <v>4819960.2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7:B14"/>
  <sheetViews>
    <sheetView zoomScalePageLayoutView="0" workbookViewId="0" topLeftCell="A1">
      <selection activeCell="C27" sqref="C27"/>
    </sheetView>
  </sheetViews>
  <sheetFormatPr defaultColWidth="9.00390625" defaultRowHeight="12.75"/>
  <cols>
    <col min="1" max="1" width="72.50390625" style="0" customWidth="1"/>
    <col min="2" max="2" width="21.375" style="0" customWidth="1"/>
  </cols>
  <sheetData>
    <row r="7" spans="1:2" s="93" customFormat="1" ht="27" customHeight="1">
      <c r="A7" s="96" t="s">
        <v>91</v>
      </c>
      <c r="B7" s="97" t="s">
        <v>75</v>
      </c>
    </row>
    <row r="8" spans="1:2" s="84" customFormat="1" ht="38.25" customHeight="1" thickBot="1">
      <c r="A8" s="98" t="s">
        <v>76</v>
      </c>
      <c r="B8" s="99"/>
    </row>
    <row r="9" spans="1:2" s="84" customFormat="1" ht="18" customHeight="1" thickBot="1" thickTop="1">
      <c r="A9" s="100" t="s">
        <v>77</v>
      </c>
      <c r="B9" s="101">
        <f>49+21+12+3</f>
        <v>85</v>
      </c>
    </row>
    <row r="10" spans="1:2" s="84" customFormat="1" ht="18" customHeight="1" thickBot="1" thickTop="1">
      <c r="A10" s="100" t="s">
        <v>78</v>
      </c>
      <c r="B10" s="101">
        <f>1+4+2+2</f>
        <v>9</v>
      </c>
    </row>
    <row r="11" spans="1:2" s="84" customFormat="1" ht="18.75" thickBot="1" thickTop="1">
      <c r="A11" s="100" t="s">
        <v>79</v>
      </c>
      <c r="B11" s="101">
        <v>1</v>
      </c>
    </row>
    <row r="12" spans="1:2" s="84" customFormat="1" ht="18.75" thickBot="1" thickTop="1">
      <c r="A12" s="100" t="s">
        <v>80</v>
      </c>
      <c r="B12" s="101">
        <v>1</v>
      </c>
    </row>
    <row r="13" spans="1:2" s="84" customFormat="1" ht="39" customHeight="1" thickBot="1" thickTop="1">
      <c r="A13" s="98" t="s">
        <v>93</v>
      </c>
      <c r="B13" s="101" t="s">
        <v>94</v>
      </c>
    </row>
    <row r="14" spans="1:2" s="84" customFormat="1" ht="18.75" thickBot="1" thickTop="1">
      <c r="A14" s="98" t="s">
        <v>92</v>
      </c>
      <c r="B14" s="101">
        <v>26</v>
      </c>
    </row>
    <row r="15" ht="13.5" thickTop="1"/>
  </sheetData>
  <sheetProtection/>
  <printOptions/>
  <pageMargins left="0.7" right="0.7" top="0.75" bottom="0.75" header="0.3" footer="0.3"/>
  <pageSetup horizontalDpi="600" verticalDpi="600" orientation="portrait" paperSize="9" r:id="rId2"/>
  <tableParts>
    <tablePart r:id="rId1"/>
  </tableParts>
</worksheet>
</file>

<file path=xl/worksheets/sheet6.xml><?xml version="1.0" encoding="utf-8"?>
<worksheet xmlns="http://schemas.openxmlformats.org/spreadsheetml/2006/main" xmlns:r="http://schemas.openxmlformats.org/officeDocument/2006/relationships">
  <dimension ref="A5:B16"/>
  <sheetViews>
    <sheetView zoomScalePageLayoutView="0" workbookViewId="0" topLeftCell="A1">
      <selection activeCell="B21" sqref="B21"/>
    </sheetView>
  </sheetViews>
  <sheetFormatPr defaultColWidth="9.125" defaultRowHeight="12.75"/>
  <cols>
    <col min="1" max="1" width="64.875" style="72" customWidth="1"/>
    <col min="2" max="2" width="18.00390625" style="72" customWidth="1"/>
    <col min="3" max="16384" width="9.125" style="72" customWidth="1"/>
  </cols>
  <sheetData>
    <row r="4" ht="12.75" customHeight="1"/>
    <row r="5" spans="1:2" s="77" customFormat="1" ht="33" customHeight="1" thickBot="1">
      <c r="A5" s="78" t="s">
        <v>74</v>
      </c>
      <c r="B5" s="78" t="s">
        <v>75</v>
      </c>
    </row>
    <row r="6" spans="1:2" s="77" customFormat="1" ht="18.75" thickBot="1" thickTop="1">
      <c r="A6" s="79" t="s">
        <v>69</v>
      </c>
      <c r="B6" s="90">
        <v>36</v>
      </c>
    </row>
    <row r="7" spans="1:2" s="77" customFormat="1" ht="18.75" thickBot="1" thickTop="1">
      <c r="A7" s="79" t="s">
        <v>71</v>
      </c>
      <c r="B7" s="91"/>
    </row>
    <row r="8" spans="1:2" s="77" customFormat="1" ht="18.75" thickBot="1" thickTop="1">
      <c r="A8" s="80" t="s">
        <v>72</v>
      </c>
      <c r="B8" s="90">
        <v>171</v>
      </c>
    </row>
    <row r="9" spans="1:2" s="77" customFormat="1" ht="18.75" thickBot="1" thickTop="1">
      <c r="A9" s="80" t="s">
        <v>73</v>
      </c>
      <c r="B9" s="90">
        <f>17+8+14+2</f>
        <v>41</v>
      </c>
    </row>
    <row r="10" spans="1:2" s="77" customFormat="1" ht="18.75" thickBot="1" thickTop="1">
      <c r="A10" s="80" t="s">
        <v>82</v>
      </c>
      <c r="B10" s="92"/>
    </row>
    <row r="11" spans="1:2" s="77" customFormat="1" ht="36.75" thickBot="1" thickTop="1">
      <c r="A11" s="81" t="s">
        <v>81</v>
      </c>
      <c r="B11" s="92"/>
    </row>
    <row r="12" spans="1:2" s="84" customFormat="1" ht="16.5" customHeight="1" thickBot="1" thickTop="1">
      <c r="A12" s="82" t="s">
        <v>70</v>
      </c>
      <c r="B12" s="83">
        <f>72+45+11+1+2</f>
        <v>131</v>
      </c>
    </row>
    <row r="13" spans="1:2" s="84" customFormat="1" ht="18.75" customHeight="1" thickBot="1" thickTop="1">
      <c r="A13" s="85" t="s">
        <v>83</v>
      </c>
      <c r="B13" s="76">
        <v>44558.9</v>
      </c>
    </row>
    <row r="14" spans="1:2" s="84" customFormat="1" ht="19.5" customHeight="1" thickBot="1" thickTop="1">
      <c r="A14" s="87" t="s">
        <v>84</v>
      </c>
      <c r="B14" s="86">
        <v>19543</v>
      </c>
    </row>
    <row r="15" spans="1:2" s="84" customFormat="1" ht="18" customHeight="1" thickBot="1" thickTop="1">
      <c r="A15" s="88" t="s">
        <v>89</v>
      </c>
      <c r="B15" s="89">
        <v>4402.3</v>
      </c>
    </row>
    <row r="16" spans="1:2" s="84" customFormat="1" ht="21" customHeight="1" thickBot="1" thickTop="1">
      <c r="A16" s="88" t="s">
        <v>90</v>
      </c>
      <c r="B16" s="89">
        <v>352.4</v>
      </c>
    </row>
    <row r="17" ht="18" thickTop="1"/>
  </sheetData>
  <sheetProtection/>
  <printOptions/>
  <pageMargins left="0.7086614173228347" right="0.7086614173228347" top="0.7480314960629921" bottom="0.7480314960629921" header="0.31496062992125984" footer="0.31496062992125984"/>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M16"/>
  <sheetViews>
    <sheetView tabSelected="1" zoomScalePageLayoutView="0" workbookViewId="0" topLeftCell="A1">
      <pane ySplit="1" topLeftCell="A2" activePane="bottomLeft" state="frozen"/>
      <selection pane="topLeft" activeCell="A1" sqref="A1"/>
      <selection pane="bottomLeft" activeCell="I18" sqref="I18"/>
    </sheetView>
  </sheetViews>
  <sheetFormatPr defaultColWidth="13.375" defaultRowHeight="12.75"/>
  <cols>
    <col min="1" max="1" width="35.125" style="68" customWidth="1"/>
    <col min="2" max="2" width="3.50390625" style="68" customWidth="1"/>
    <col min="3" max="3" width="3.625" style="68" customWidth="1"/>
    <col min="4" max="4" width="4.875" style="68" customWidth="1"/>
    <col min="5" max="5" width="8.875" style="68" customWidth="1"/>
    <col min="6" max="6" width="12.00390625" style="68" customWidth="1"/>
    <col min="7" max="7" width="7.125" style="68" customWidth="1"/>
    <col min="8" max="8" width="11.00390625" style="68" customWidth="1"/>
    <col min="9" max="9" width="58.375" style="68" customWidth="1"/>
    <col min="10" max="16384" width="13.375" style="68" customWidth="1"/>
  </cols>
  <sheetData>
    <row r="1" spans="9:10" ht="15">
      <c r="I1" s="102" t="s">
        <v>95</v>
      </c>
      <c r="J1" s="102"/>
    </row>
    <row r="2" spans="1:9" ht="17.25">
      <c r="A2" s="124" t="s">
        <v>66</v>
      </c>
      <c r="B2" s="124"/>
      <c r="C2" s="124"/>
      <c r="D2" s="124"/>
      <c r="E2" s="124"/>
      <c r="F2" s="124"/>
      <c r="G2" s="124"/>
      <c r="H2" s="124"/>
      <c r="I2" s="125"/>
    </row>
    <row r="3" spans="1:9" ht="15.75" customHeight="1">
      <c r="A3" s="133" t="s">
        <v>98</v>
      </c>
      <c r="B3" s="129" t="s">
        <v>58</v>
      </c>
      <c r="C3" s="126" t="s">
        <v>57</v>
      </c>
      <c r="D3" s="141" t="s">
        <v>104</v>
      </c>
      <c r="E3" s="135"/>
      <c r="F3" s="135"/>
      <c r="G3" s="135"/>
      <c r="H3" s="140"/>
      <c r="I3" s="121" t="s">
        <v>101</v>
      </c>
    </row>
    <row r="4" spans="1:9" ht="15">
      <c r="A4" s="133"/>
      <c r="B4" s="130"/>
      <c r="C4" s="127"/>
      <c r="D4" s="142" t="s">
        <v>52</v>
      </c>
      <c r="E4" s="133" t="s">
        <v>54</v>
      </c>
      <c r="F4" s="139"/>
      <c r="G4" s="139"/>
      <c r="H4" s="140"/>
      <c r="I4" s="122"/>
    </row>
    <row r="5" spans="1:9" ht="54.75" customHeight="1">
      <c r="A5" s="134"/>
      <c r="B5" s="131"/>
      <c r="C5" s="127"/>
      <c r="D5" s="143"/>
      <c r="E5" s="137" t="s">
        <v>55</v>
      </c>
      <c r="F5" s="135" t="s">
        <v>53</v>
      </c>
      <c r="G5" s="135" t="s">
        <v>62</v>
      </c>
      <c r="H5" s="136"/>
      <c r="I5" s="122"/>
    </row>
    <row r="6" spans="1:9" ht="32.25" customHeight="1">
      <c r="A6" s="134"/>
      <c r="B6" s="132"/>
      <c r="C6" s="128"/>
      <c r="D6" s="144"/>
      <c r="E6" s="138"/>
      <c r="F6" s="134"/>
      <c r="G6" s="104" t="s">
        <v>56</v>
      </c>
      <c r="H6" s="107" t="s">
        <v>97</v>
      </c>
      <c r="I6" s="123"/>
    </row>
    <row r="7" spans="1:9" s="114" customFormat="1" ht="17.25" customHeight="1">
      <c r="A7" s="109" t="s">
        <v>59</v>
      </c>
      <c r="B7" s="109">
        <f aca="true" t="shared" si="0" ref="B7:G7">SUM(B8:B12)</f>
        <v>39</v>
      </c>
      <c r="C7" s="110">
        <f t="shared" si="0"/>
        <v>184</v>
      </c>
      <c r="D7" s="111">
        <f t="shared" si="0"/>
        <v>152</v>
      </c>
      <c r="E7" s="109">
        <f t="shared" si="0"/>
        <v>35</v>
      </c>
      <c r="F7" s="109">
        <f t="shared" si="0"/>
        <v>95</v>
      </c>
      <c r="G7" s="109">
        <f t="shared" si="0"/>
        <v>50</v>
      </c>
      <c r="H7" s="112">
        <v>19521748</v>
      </c>
      <c r="I7" s="113"/>
    </row>
    <row r="8" spans="1:9" ht="109.5" customHeight="1">
      <c r="A8" s="1" t="s">
        <v>60</v>
      </c>
      <c r="B8" s="94">
        <v>11</v>
      </c>
      <c r="C8" s="106">
        <v>98</v>
      </c>
      <c r="D8" s="105">
        <v>84</v>
      </c>
      <c r="E8" s="94">
        <v>21</v>
      </c>
      <c r="F8" s="94">
        <v>61</v>
      </c>
      <c r="G8" s="94">
        <v>35</v>
      </c>
      <c r="H8" s="108">
        <v>8931612</v>
      </c>
      <c r="I8" s="66" t="s">
        <v>105</v>
      </c>
    </row>
    <row r="9" spans="1:9" ht="52.5" customHeight="1">
      <c r="A9" s="1" t="s">
        <v>61</v>
      </c>
      <c r="B9" s="94">
        <v>4</v>
      </c>
      <c r="C9" s="106">
        <v>3</v>
      </c>
      <c r="D9" s="105">
        <v>3</v>
      </c>
      <c r="E9" s="94">
        <v>1</v>
      </c>
      <c r="F9" s="94">
        <v>2</v>
      </c>
      <c r="G9" s="94">
        <v>2</v>
      </c>
      <c r="H9" s="108">
        <f>25320+198203</f>
        <v>223523</v>
      </c>
      <c r="I9" s="66" t="s">
        <v>100</v>
      </c>
    </row>
    <row r="10" spans="1:13" ht="135.75" customHeight="1">
      <c r="A10" s="1" t="s">
        <v>63</v>
      </c>
      <c r="B10" s="94">
        <v>2</v>
      </c>
      <c r="C10" s="106">
        <v>64</v>
      </c>
      <c r="D10" s="105">
        <v>53</v>
      </c>
      <c r="E10" s="94">
        <v>13</v>
      </c>
      <c r="F10" s="94">
        <f>11+17+3</f>
        <v>31</v>
      </c>
      <c r="G10" s="94">
        <f>5+8</f>
        <v>13</v>
      </c>
      <c r="H10" s="108" t="s">
        <v>96</v>
      </c>
      <c r="I10" s="66" t="s">
        <v>102</v>
      </c>
      <c r="M10" s="103"/>
    </row>
    <row r="11" spans="1:9" ht="55.5" customHeight="1">
      <c r="A11" s="1" t="s">
        <v>64</v>
      </c>
      <c r="B11" s="94">
        <v>1</v>
      </c>
      <c r="C11" s="106">
        <v>1</v>
      </c>
      <c r="D11" s="105">
        <v>1</v>
      </c>
      <c r="E11" s="94" t="s">
        <v>67</v>
      </c>
      <c r="F11" s="94">
        <v>1</v>
      </c>
      <c r="G11" s="94" t="s">
        <v>67</v>
      </c>
      <c r="H11" s="106" t="s">
        <v>67</v>
      </c>
      <c r="I11" s="66" t="s">
        <v>103</v>
      </c>
    </row>
    <row r="12" spans="1:9" ht="36" customHeight="1">
      <c r="A12" s="1" t="s">
        <v>65</v>
      </c>
      <c r="B12" s="94">
        <v>21</v>
      </c>
      <c r="C12" s="106">
        <v>18</v>
      </c>
      <c r="D12" s="105">
        <v>11</v>
      </c>
      <c r="E12" s="94" t="s">
        <v>68</v>
      </c>
      <c r="F12" s="94" t="s">
        <v>68</v>
      </c>
      <c r="G12" s="94" t="s">
        <v>68</v>
      </c>
      <c r="H12" s="106" t="s">
        <v>68</v>
      </c>
      <c r="I12" s="66" t="s">
        <v>67</v>
      </c>
    </row>
    <row r="13" s="95" customFormat="1" ht="12.75">
      <c r="A13" s="95" t="s">
        <v>99</v>
      </c>
    </row>
    <row r="15" ht="15">
      <c r="G15" s="69"/>
    </row>
    <row r="16" ht="15">
      <c r="G16" s="69"/>
    </row>
  </sheetData>
  <sheetProtection/>
  <mergeCells count="11">
    <mergeCell ref="I3:I6"/>
    <mergeCell ref="A2:I2"/>
    <mergeCell ref="C3:C6"/>
    <mergeCell ref="B3:B6"/>
    <mergeCell ref="A3:A6"/>
    <mergeCell ref="G5:H5"/>
    <mergeCell ref="E5:E6"/>
    <mergeCell ref="E4:H4"/>
    <mergeCell ref="D3:H3"/>
    <mergeCell ref="F5:F6"/>
    <mergeCell ref="D4:D6"/>
  </mergeCells>
  <printOptions/>
  <pageMargins left="0.393700787401574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Нижегородской области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Законодательное Собрание</dc:creator>
  <cp:keywords/>
  <dc:description/>
  <cp:lastModifiedBy>Монахова</cp:lastModifiedBy>
  <cp:lastPrinted>2012-03-06T12:08:17Z</cp:lastPrinted>
  <dcterms:created xsi:type="dcterms:W3CDTF">2007-04-23T11:46:12Z</dcterms:created>
  <dcterms:modified xsi:type="dcterms:W3CDTF">2012-04-04T06:57:24Z</dcterms:modified>
  <cp:category/>
  <cp:version/>
  <cp:contentType/>
  <cp:contentStatus/>
</cp:coreProperties>
</file>